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be0\OneDrive\바탕 화면\"/>
    </mc:Choice>
  </mc:AlternateContent>
  <bookViews>
    <workbookView xWindow="2520" yWindow="75" windowWidth="19320" windowHeight="11760" activeTab="2"/>
  </bookViews>
  <sheets>
    <sheet name="예산안총괄표" sheetId="13" r:id="rId1"/>
    <sheet name="주간보호세입" sheetId="8" r:id="rId2"/>
    <sheet name="주간보호세출(직간접비)" sheetId="14" r:id="rId3"/>
  </sheets>
  <definedNames>
    <definedName name="_xlnm._FilterDatabase" localSheetId="2">'주간보호세출(직간접비)'!$A$17:$F$39</definedName>
    <definedName name="_xlnm.Print_Area" localSheetId="0">예산안총괄표!$A$1:$L$30</definedName>
    <definedName name="_xlnm.Print_Area" localSheetId="2">'주간보호세출(직간접비)'!$A$1:$F$48</definedName>
  </definedNames>
  <calcPr calcId="152511"/>
</workbook>
</file>

<file path=xl/calcChain.xml><?xml version="1.0" encoding="utf-8"?>
<calcChain xmlns="http://schemas.openxmlformats.org/spreadsheetml/2006/main">
  <c r="E48" i="14" l="1"/>
  <c r="F48" i="14"/>
  <c r="D48" i="14"/>
  <c r="E7" i="14"/>
  <c r="F8" i="14"/>
  <c r="F15" i="14" l="1"/>
  <c r="F14" i="14"/>
  <c r="F11" i="14"/>
  <c r="F9" i="14"/>
  <c r="F46" i="14"/>
  <c r="E45" i="14"/>
  <c r="D45" i="14"/>
  <c r="F43" i="14"/>
  <c r="F42" i="14" s="1"/>
  <c r="E42" i="14"/>
  <c r="D42" i="14"/>
  <c r="F41" i="14"/>
  <c r="F40" i="14"/>
  <c r="F39" i="14"/>
  <c r="F38" i="14"/>
  <c r="F37" i="14"/>
  <c r="E36" i="14"/>
  <c r="D36" i="14"/>
  <c r="F35" i="14"/>
  <c r="F34" i="14"/>
  <c r="F33" i="14"/>
  <c r="E32" i="14"/>
  <c r="D32" i="14"/>
  <c r="F30" i="14"/>
  <c r="F29" i="14"/>
  <c r="F28" i="14"/>
  <c r="E27" i="14"/>
  <c r="D27" i="14"/>
  <c r="F26" i="14"/>
  <c r="F25" i="14"/>
  <c r="F24" i="14"/>
  <c r="F23" i="14"/>
  <c r="F22" i="14"/>
  <c r="F21" i="14"/>
  <c r="E20" i="14"/>
  <c r="D20" i="14"/>
  <c r="F19" i="14"/>
  <c r="F18" i="14"/>
  <c r="E17" i="14"/>
  <c r="D17" i="14"/>
  <c r="F16" i="14"/>
  <c r="F13" i="14"/>
  <c r="F12" i="14"/>
  <c r="F10" i="14"/>
  <c r="D7" i="14"/>
  <c r="F7" i="14" l="1"/>
  <c r="E6" i="14"/>
  <c r="D31" i="14"/>
  <c r="F17" i="14"/>
  <c r="E31" i="14"/>
  <c r="F20" i="14"/>
  <c r="F27" i="14"/>
  <c r="F32" i="14"/>
  <c r="D6" i="14"/>
  <c r="F45" i="14"/>
  <c r="F36" i="14"/>
  <c r="D5" i="14" l="1"/>
  <c r="E5" i="14"/>
  <c r="F6" i="14"/>
  <c r="F31" i="14"/>
  <c r="F5" i="14" l="1"/>
  <c r="D19" i="8"/>
  <c r="E19" i="8"/>
  <c r="F21" i="8"/>
  <c r="F10" i="8"/>
  <c r="E33" i="8"/>
  <c r="D33" i="8"/>
  <c r="D32" i="8" s="1"/>
  <c r="F36" i="8"/>
  <c r="E28" i="8"/>
  <c r="E27" i="8" s="1"/>
  <c r="D28" i="8"/>
  <c r="F31" i="8"/>
  <c r="F37" i="8" l="1"/>
  <c r="F35" i="8"/>
  <c r="F30" i="8"/>
  <c r="F29" i="8"/>
  <c r="F26" i="8"/>
  <c r="F25" i="8"/>
  <c r="F20" i="8"/>
  <c r="F19" i="8" s="1"/>
  <c r="F17" i="8"/>
  <c r="F16" i="8"/>
  <c r="F13" i="8"/>
  <c r="F9" i="8"/>
  <c r="F8" i="8"/>
  <c r="D27" i="8"/>
  <c r="D24" i="8"/>
  <c r="D23" i="8" s="1"/>
  <c r="D38" i="8" s="1"/>
  <c r="D18" i="8"/>
  <c r="D15" i="8"/>
  <c r="D14" i="8" s="1"/>
  <c r="D12" i="8"/>
  <c r="D11" i="8" s="1"/>
  <c r="D7" i="8"/>
  <c r="D6" i="8" s="1"/>
  <c r="L7" i="13"/>
  <c r="L8" i="13"/>
  <c r="L9" i="13"/>
  <c r="L10" i="13"/>
  <c r="L6" i="13"/>
  <c r="F7" i="13"/>
  <c r="F8" i="13"/>
  <c r="F9" i="13"/>
  <c r="F11" i="13"/>
  <c r="F12" i="13"/>
  <c r="F13" i="13"/>
  <c r="F6" i="13"/>
  <c r="D10" i="13"/>
  <c r="E10" i="13"/>
  <c r="B10" i="13"/>
  <c r="F28" i="8" l="1"/>
  <c r="K5" i="13" l="1"/>
  <c r="E5" i="13"/>
  <c r="B5" i="13" l="1"/>
  <c r="H5" i="13"/>
  <c r="F34" i="8" l="1"/>
  <c r="F33" i="8" s="1"/>
  <c r="D22" i="8" l="1"/>
  <c r="D39" i="8" l="1"/>
  <c r="D5" i="8"/>
  <c r="C10" i="13" l="1"/>
  <c r="F10" i="13" s="1"/>
  <c r="F5" i="13" s="1"/>
  <c r="C5" i="13" l="1"/>
  <c r="D5" i="13" l="1"/>
  <c r="L5" i="13"/>
  <c r="J5" i="13"/>
  <c r="I5" i="13"/>
  <c r="F15" i="8" l="1"/>
  <c r="F32" i="8" l="1"/>
  <c r="F18" i="8"/>
  <c r="F7" i="8"/>
  <c r="F6" i="8" s="1"/>
  <c r="F27" i="8" l="1"/>
  <c r="F24" i="8"/>
  <c r="F23" i="8" s="1"/>
  <c r="F38" i="8" s="1"/>
  <c r="F12" i="8"/>
  <c r="F11" i="8" s="1"/>
  <c r="F14" i="8" l="1"/>
  <c r="F22" i="8" s="1"/>
  <c r="F5" i="8" s="1"/>
  <c r="E24" i="8"/>
  <c r="E23" i="8" s="1"/>
  <c r="E12" i="8"/>
  <c r="E11" i="8" s="1"/>
  <c r="E15" i="8"/>
  <c r="E14" i="8" s="1"/>
  <c r="E7" i="8"/>
  <c r="E6" i="8" s="1"/>
  <c r="E32" i="8"/>
  <c r="E18" i="8"/>
  <c r="E38" i="8" l="1"/>
  <c r="E22" i="8"/>
  <c r="E5" i="8" l="1"/>
  <c r="F39" i="8"/>
  <c r="E39" i="8"/>
</calcChain>
</file>

<file path=xl/sharedStrings.xml><?xml version="1.0" encoding="utf-8"?>
<sst xmlns="http://schemas.openxmlformats.org/spreadsheetml/2006/main" count="141" uniqueCount="120">
  <si>
    <t>관</t>
    <phoneticPr fontId="3" type="noConversion"/>
  </si>
  <si>
    <t>항</t>
    <phoneticPr fontId="3" type="noConversion"/>
  </si>
  <si>
    <t>목</t>
    <phoneticPr fontId="3" type="noConversion"/>
  </si>
  <si>
    <t>총계</t>
    <phoneticPr fontId="3" type="noConversion"/>
  </si>
  <si>
    <t>의료비</t>
    <phoneticPr fontId="3" type="noConversion"/>
  </si>
  <si>
    <t xml:space="preserve"> </t>
    <phoneticPr fontId="3" type="noConversion"/>
  </si>
  <si>
    <t>사무비</t>
    <phoneticPr fontId="3" type="noConversion"/>
  </si>
  <si>
    <t>인건비</t>
    <phoneticPr fontId="3" type="noConversion"/>
  </si>
  <si>
    <t>차량비</t>
    <phoneticPr fontId="3" type="noConversion"/>
  </si>
  <si>
    <t>시설비</t>
    <phoneticPr fontId="3" type="noConversion"/>
  </si>
  <si>
    <t>운영비</t>
    <phoneticPr fontId="3" type="noConversion"/>
  </si>
  <si>
    <t>사업비</t>
    <phoneticPr fontId="3" type="noConversion"/>
  </si>
  <si>
    <t>법인전입금</t>
    <phoneticPr fontId="3" type="noConversion"/>
  </si>
  <si>
    <t>잡수입</t>
    <phoneticPr fontId="3" type="noConversion"/>
  </si>
  <si>
    <t>생계비</t>
    <phoneticPr fontId="3" type="noConversion"/>
  </si>
  <si>
    <t>생일축하금</t>
    <phoneticPr fontId="3" type="noConversion"/>
  </si>
  <si>
    <t>직원교육비</t>
    <phoneticPr fontId="3" type="noConversion"/>
  </si>
  <si>
    <t>소계</t>
    <phoneticPr fontId="3" type="noConversion"/>
  </si>
  <si>
    <t>회의비</t>
    <phoneticPr fontId="3" type="noConversion"/>
  </si>
  <si>
    <t>여비</t>
    <phoneticPr fontId="3" type="noConversion"/>
  </si>
  <si>
    <t>반환금</t>
    <phoneticPr fontId="3" type="noConversion"/>
  </si>
  <si>
    <t>예비비</t>
    <phoneticPr fontId="3" type="noConversion"/>
  </si>
  <si>
    <t>이월금</t>
    <phoneticPr fontId="3" type="noConversion"/>
  </si>
  <si>
    <t>업무추진비</t>
    <phoneticPr fontId="3" type="noConversion"/>
  </si>
  <si>
    <t>사무운영비</t>
    <phoneticPr fontId="3" type="noConversion"/>
  </si>
  <si>
    <t>시설명 : 은빛사랑채 영락노인주간보호센터 세출1</t>
    <phoneticPr fontId="3" type="noConversion"/>
  </si>
  <si>
    <t>보조금수입</t>
    <phoneticPr fontId="3" type="noConversion"/>
  </si>
  <si>
    <t>수용비및수수료</t>
    <phoneticPr fontId="3" type="noConversion"/>
  </si>
  <si>
    <t>재산조성</t>
    <phoneticPr fontId="3" type="noConversion"/>
  </si>
  <si>
    <t>자산취득비</t>
    <phoneticPr fontId="3" type="noConversion"/>
  </si>
  <si>
    <t>수용기관경비</t>
    <phoneticPr fontId="3" type="noConversion"/>
  </si>
  <si>
    <t>의료재활</t>
    <phoneticPr fontId="3" type="noConversion"/>
  </si>
  <si>
    <t>교육재활</t>
    <phoneticPr fontId="3" type="noConversion"/>
  </si>
  <si>
    <t>프로그램비</t>
    <phoneticPr fontId="3" type="noConversion"/>
  </si>
  <si>
    <t>후원금수입</t>
    <phoneticPr fontId="3" type="noConversion"/>
  </si>
  <si>
    <t>법인전입금</t>
    <phoneticPr fontId="3" type="noConversion"/>
  </si>
  <si>
    <t>잡수입</t>
    <phoneticPr fontId="3" type="noConversion"/>
  </si>
  <si>
    <t>본인부담금수입</t>
    <phoneticPr fontId="3" type="noConversion"/>
  </si>
  <si>
    <t>요양급여수입</t>
    <phoneticPr fontId="3" type="noConversion"/>
  </si>
  <si>
    <t>요양급여수입</t>
    <phoneticPr fontId="3" type="noConversion"/>
  </si>
  <si>
    <t>전입금</t>
    <phoneticPr fontId="3" type="noConversion"/>
  </si>
  <si>
    <t>기타잡수입</t>
    <phoneticPr fontId="3" type="noConversion"/>
  </si>
  <si>
    <t>시설명 : 은빛사랑채 영락노인주간보호센터 세입1</t>
    <phoneticPr fontId="3" type="noConversion"/>
  </si>
  <si>
    <t>장기요양사업수입</t>
    <phoneticPr fontId="3" type="noConversion"/>
  </si>
  <si>
    <t>사회심리재활</t>
    <phoneticPr fontId="3" type="noConversion"/>
  </si>
  <si>
    <t>구   분</t>
    <phoneticPr fontId="3" type="noConversion"/>
  </si>
  <si>
    <t>기타보조사업</t>
    <phoneticPr fontId="3" type="noConversion"/>
  </si>
  <si>
    <t>365돌봄센터</t>
    <phoneticPr fontId="3" type="noConversion"/>
  </si>
  <si>
    <t>전출금</t>
    <phoneticPr fontId="3" type="noConversion"/>
  </si>
  <si>
    <t>기타사업</t>
    <phoneticPr fontId="3" type="noConversion"/>
  </si>
  <si>
    <t>사 무 비</t>
    <phoneticPr fontId="3" type="noConversion"/>
  </si>
  <si>
    <t>요양급여수입</t>
    <phoneticPr fontId="10" type="noConversion"/>
  </si>
  <si>
    <t>이 월 금</t>
    <phoneticPr fontId="3" type="noConversion"/>
  </si>
  <si>
    <t>누계</t>
    <phoneticPr fontId="3" type="noConversion"/>
  </si>
  <si>
    <t>지정후원금</t>
    <phoneticPr fontId="3" type="noConversion"/>
  </si>
  <si>
    <t>비지정후원금</t>
    <phoneticPr fontId="3" type="noConversion"/>
  </si>
  <si>
    <t>전년도이월금</t>
    <phoneticPr fontId="3" type="noConversion"/>
  </si>
  <si>
    <t>전년도이월금(후원금)</t>
    <phoneticPr fontId="3" type="noConversion"/>
  </si>
  <si>
    <t>법인전입금(후원금)</t>
    <phoneticPr fontId="3" type="noConversion"/>
  </si>
  <si>
    <t>예비비및기타</t>
    <phoneticPr fontId="10" type="noConversion"/>
  </si>
  <si>
    <t>(단위 : 천원)</t>
    <phoneticPr fontId="3" type="noConversion"/>
  </si>
  <si>
    <t>구  분(관)</t>
    <phoneticPr fontId="3" type="noConversion"/>
  </si>
  <si>
    <t>기타후생비</t>
    <phoneticPr fontId="3" type="noConversion"/>
  </si>
  <si>
    <t>직책보조비</t>
    <phoneticPr fontId="3" type="noConversion"/>
  </si>
  <si>
    <t>증(△)감
(b)-(a)</t>
    <phoneticPr fontId="3" type="noConversion"/>
  </si>
  <si>
    <t>불용매각대</t>
    <phoneticPr fontId="3" type="noConversion"/>
  </si>
  <si>
    <t>총  계</t>
    <phoneticPr fontId="3" type="noConversion"/>
  </si>
  <si>
    <t>입소자부담수입</t>
    <phoneticPr fontId="10" type="noConversion"/>
  </si>
  <si>
    <t>재산조성비</t>
    <phoneticPr fontId="3" type="noConversion"/>
  </si>
  <si>
    <t>후원금수입</t>
    <phoneticPr fontId="3" type="noConversion"/>
  </si>
  <si>
    <t>사 업 비</t>
    <phoneticPr fontId="3" type="noConversion"/>
  </si>
  <si>
    <t>예비비 및 기타</t>
    <phoneticPr fontId="3" type="noConversion"/>
  </si>
  <si>
    <t>이 월 금</t>
    <phoneticPr fontId="3" type="noConversion"/>
  </si>
  <si>
    <t>잡 수 입</t>
    <phoneticPr fontId="3" type="noConversion"/>
  </si>
  <si>
    <t>수입</t>
    <phoneticPr fontId="3" type="noConversion"/>
  </si>
  <si>
    <t>지출</t>
    <phoneticPr fontId="3" type="noConversion"/>
  </si>
  <si>
    <t>* 수입내용</t>
    <phoneticPr fontId="3" type="noConversion"/>
  </si>
  <si>
    <t xml:space="preserve"> ▷ 장기요양수입 : 소규모와 같이 장기요양기관 제도 개편으로 인해 가산금 금액이 6%→1%로 변경되어 수입 축소하게 됨</t>
    <phoneticPr fontId="3" type="noConversion"/>
  </si>
  <si>
    <t xml:space="preserve"> ▷ 법인전입금 : 과장급 인사이동으로 인해 인건비 축소로 인해 법인전입금 축소하게 됨</t>
    <phoneticPr fontId="3" type="noConversion"/>
  </si>
  <si>
    <t xml:space="preserve"> ▷ 이월금 : 이월금 16년 대비 축소되었지만 매월 수익을 내고 있어서 이월금이 적지 않음 </t>
    <phoneticPr fontId="3" type="noConversion"/>
  </si>
  <si>
    <t xml:space="preserve"> ▷ 잡수입 : 16년 불용매각대(스타렉스폐차)로 인해 생긴 금액이었기에 불용매각대 제외시킴</t>
    <phoneticPr fontId="3" type="noConversion"/>
  </si>
  <si>
    <t xml:space="preserve"> ▷ 인건비 : 인사이동으로 인해 인건비 소요액 감소하였으며</t>
    <phoneticPr fontId="3" type="noConversion"/>
  </si>
  <si>
    <t xml:space="preserve">            365센터 예산 한계로 인해 위탁직원 17년도 인건비 기준으로 인해 일용잡금에서 추가 지원해야 함.</t>
    <phoneticPr fontId="3" type="noConversion"/>
  </si>
  <si>
    <t xml:space="preserve"> ▷ 타기관 운영비 부족으로 인해 공공요금/공용물품 구입 등의 사용 비율을 주간보호에 많이 의지하고 있음</t>
    <phoneticPr fontId="3" type="noConversion"/>
  </si>
  <si>
    <t xml:space="preserve"> ▷ 재산조성 : 테라스 창호공사 및 CCTV 설치 예정임</t>
    <phoneticPr fontId="3" type="noConversion"/>
  </si>
  <si>
    <t>* 지출내용</t>
    <phoneticPr fontId="3" type="noConversion"/>
  </si>
  <si>
    <t>(운영비및사업비)</t>
    <phoneticPr fontId="10" type="noConversion"/>
  </si>
  <si>
    <t>증감
(B)-(A)</t>
    <phoneticPr fontId="10" type="noConversion"/>
  </si>
  <si>
    <t>18년예산(A)</t>
    <phoneticPr fontId="3" type="noConversion"/>
  </si>
  <si>
    <t>1차추경(A)</t>
    <phoneticPr fontId="3" type="noConversion"/>
  </si>
  <si>
    <t>2차추경(B)</t>
    <phoneticPr fontId="3" type="noConversion"/>
  </si>
  <si>
    <t>2019년 은빛사랑채 영락노인주간보호센터 예산서 총괄표</t>
    <phoneticPr fontId="3" type="noConversion"/>
  </si>
  <si>
    <t>19년예산(B)</t>
    <phoneticPr fontId="3" type="noConversion"/>
  </si>
  <si>
    <t>2019년도 은빛사랑채 영락노인주간보호센터 본예산서</t>
    <phoneticPr fontId="3" type="noConversion"/>
  </si>
  <si>
    <t>2019년도 은빛사랑채 영락노인주간보호센터 본예산서</t>
    <phoneticPr fontId="3" type="noConversion"/>
  </si>
  <si>
    <t>이용자부담금수입</t>
    <phoneticPr fontId="3" type="noConversion"/>
  </si>
  <si>
    <t>이용비용수입</t>
    <phoneticPr fontId="3" type="noConversion"/>
  </si>
  <si>
    <t>식재료비수입</t>
    <phoneticPr fontId="3" type="noConversion"/>
  </si>
  <si>
    <t>기타비급여수입</t>
    <phoneticPr fontId="3" type="noConversion"/>
  </si>
  <si>
    <t>2019년
본예산</t>
    <phoneticPr fontId="10" type="noConversion"/>
  </si>
  <si>
    <t>365어르신돌봄센터</t>
    <phoneticPr fontId="3" type="noConversion"/>
  </si>
  <si>
    <t>전년도이월금(식재료비)</t>
    <phoneticPr fontId="3" type="noConversion"/>
  </si>
  <si>
    <t>기타예금이자수입</t>
    <phoneticPr fontId="3" type="noConversion"/>
  </si>
  <si>
    <t>직원식재료비수입</t>
    <phoneticPr fontId="3" type="noConversion"/>
  </si>
  <si>
    <t>가산금수입</t>
    <phoneticPr fontId="3" type="noConversion"/>
  </si>
  <si>
    <t>2019년예산</t>
    <phoneticPr fontId="3" type="noConversion"/>
  </si>
  <si>
    <t>급여(직접비)</t>
    <phoneticPr fontId="3" type="noConversion"/>
  </si>
  <si>
    <t>급여(간접비)</t>
    <phoneticPr fontId="3" type="noConversion"/>
  </si>
  <si>
    <t>제수당(직접비)</t>
    <phoneticPr fontId="3" type="noConversion"/>
  </si>
  <si>
    <t>제수당(간접비)</t>
    <phoneticPr fontId="3" type="noConversion"/>
  </si>
  <si>
    <t>일용잡급(직접비)</t>
    <phoneticPr fontId="3" type="noConversion"/>
  </si>
  <si>
    <t>퇴직적립금(직접비)</t>
    <phoneticPr fontId="3" type="noConversion"/>
  </si>
  <si>
    <t>퇴직적립금(간접비)</t>
    <phoneticPr fontId="3" type="noConversion"/>
  </si>
  <si>
    <t>사회보험(직접비)</t>
    <phoneticPr fontId="3" type="noConversion"/>
  </si>
  <si>
    <t>사회보험(간접비)</t>
    <phoneticPr fontId="3" type="noConversion"/>
  </si>
  <si>
    <t>프로그램사업비</t>
    <phoneticPr fontId="3" type="noConversion"/>
  </si>
  <si>
    <t>공공요금및세금공과</t>
    <phoneticPr fontId="3" type="noConversion"/>
  </si>
  <si>
    <t>시설장비유지비</t>
    <phoneticPr fontId="3" type="noConversion"/>
  </si>
  <si>
    <t>총  계</t>
    <phoneticPr fontId="3" type="noConversion"/>
  </si>
  <si>
    <t>2018년
예산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</si>
</sst>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_ "/>
  </numFmts>
  <fonts count="1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0"/>
      <name val="굴림체"/>
      <family val="3"/>
      <charset val="129"/>
    </font>
    <font>
      <sz val="18"/>
      <name val="휴먼옛체"/>
      <family val="1"/>
      <charset val="129"/>
    </font>
    <font>
      <b/>
      <sz val="11"/>
      <name val="돋움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8"/>
      <name val="맑은 고딕"/>
      <family val="3"/>
      <charset val="129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b/>
      <sz val="7"/>
      <name val="굴림"/>
      <family val="3"/>
      <charset val="129"/>
    </font>
    <font>
      <b/>
      <sz val="16"/>
      <name val="굴림"/>
      <family val="3"/>
      <charset val="129"/>
    </font>
    <font>
      <sz val="5"/>
      <name val="굴림체"/>
      <family val="3"/>
      <charset val="129"/>
    </font>
    <font>
      <sz val="10"/>
      <name val="돋움"/>
      <family val="3"/>
      <charset val="129"/>
    </font>
    <font>
      <b/>
      <sz val="8"/>
      <name val="굴림"/>
      <family val="3"/>
      <charset val="129"/>
    </font>
    <font>
      <b/>
      <sz val="6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6">
    <xf numFmtId="0" fontId="0" fillId="0" borderId="0" xfId="0"/>
    <xf numFmtId="0" fontId="4" fillId="0" borderId="0" xfId="0" applyFont="1"/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0" fillId="0" borderId="0" xfId="0" applyBorder="1"/>
    <xf numFmtId="0" fontId="7" fillId="0" borderId="0" xfId="0" applyFont="1"/>
    <xf numFmtId="176" fontId="6" fillId="0" borderId="0" xfId="0" applyNumberFormat="1" applyFont="1" applyAlignment="1">
      <alignment vertical="center"/>
    </xf>
    <xf numFmtId="0" fontId="11" fillId="0" borderId="5" xfId="0" applyFont="1" applyBorder="1" applyAlignment="1">
      <alignment vertical="center"/>
    </xf>
    <xf numFmtId="41" fontId="11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41" fontId="11" fillId="0" borderId="2" xfId="1" applyFont="1" applyBorder="1" applyAlignment="1">
      <alignment horizontal="center" vertical="center"/>
    </xf>
    <xf numFmtId="41" fontId="11" fillId="0" borderId="2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41" fontId="11" fillId="0" borderId="2" xfId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41" fontId="11" fillId="0" borderId="2" xfId="1" applyFont="1" applyFill="1" applyBorder="1" applyAlignment="1">
      <alignment horizontal="right" vertical="center"/>
    </xf>
    <xf numFmtId="41" fontId="11" fillId="0" borderId="2" xfId="1" applyFont="1" applyBorder="1" applyAlignment="1">
      <alignment vertical="center"/>
    </xf>
    <xf numFmtId="41" fontId="12" fillId="0" borderId="1" xfId="1" applyFont="1" applyBorder="1" applyAlignment="1">
      <alignment horizontal="center" vertical="center"/>
    </xf>
    <xf numFmtId="41" fontId="12" fillId="0" borderId="2" xfId="1" applyFont="1" applyBorder="1" applyAlignment="1">
      <alignment horizontal="center" vertical="center"/>
    </xf>
    <xf numFmtId="41" fontId="12" fillId="0" borderId="2" xfId="1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41" fontId="11" fillId="0" borderId="2" xfId="0" applyNumberFormat="1" applyFont="1" applyBorder="1" applyAlignment="1">
      <alignment vertical="center"/>
    </xf>
    <xf numFmtId="41" fontId="12" fillId="0" borderId="2" xfId="1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41" fontId="12" fillId="2" borderId="2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1" fontId="12" fillId="0" borderId="2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1" fontId="11" fillId="0" borderId="1" xfId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1" fontId="12" fillId="2" borderId="6" xfId="1" applyFont="1" applyFill="1" applyBorder="1" applyAlignment="1">
      <alignment horizontal="right" vertical="center"/>
    </xf>
    <xf numFmtId="41" fontId="11" fillId="0" borderId="12" xfId="1" applyFont="1" applyFill="1" applyBorder="1" applyAlignment="1">
      <alignment horizontal="right" vertical="center"/>
    </xf>
    <xf numFmtId="41" fontId="12" fillId="2" borderId="1" xfId="1" applyFont="1" applyFill="1" applyBorder="1" applyAlignment="1">
      <alignment horizontal="right" vertical="center"/>
    </xf>
    <xf numFmtId="41" fontId="12" fillId="2" borderId="2" xfId="1" applyFont="1" applyFill="1" applyBorder="1" applyAlignment="1">
      <alignment horizontal="right" vertical="center"/>
    </xf>
    <xf numFmtId="41" fontId="12" fillId="2" borderId="12" xfId="1" applyFont="1" applyFill="1" applyBorder="1" applyAlignment="1">
      <alignment horizontal="right" vertical="center"/>
    </xf>
    <xf numFmtId="41" fontId="12" fillId="0" borderId="12" xfId="1" applyFont="1" applyFill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41" fontId="11" fillId="0" borderId="1" xfId="1" applyFont="1" applyFill="1" applyBorder="1" applyAlignment="1">
      <alignment horizontal="right" vertical="center"/>
    </xf>
    <xf numFmtId="41" fontId="11" fillId="0" borderId="13" xfId="1" applyFont="1" applyFill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41" fontId="12" fillId="2" borderId="1" xfId="1" applyFont="1" applyFill="1" applyBorder="1" applyAlignment="1">
      <alignment horizontal="center" vertical="center"/>
    </xf>
    <xf numFmtId="41" fontId="11" fillId="0" borderId="1" xfId="1" applyFont="1" applyBorder="1" applyAlignment="1">
      <alignment horizontal="center" vertical="center"/>
    </xf>
    <xf numFmtId="41" fontId="11" fillId="0" borderId="2" xfId="1" applyFont="1" applyBorder="1" applyAlignment="1">
      <alignment horizontal="right" vertical="center"/>
    </xf>
    <xf numFmtId="41" fontId="12" fillId="0" borderId="2" xfId="1" applyFont="1" applyBorder="1" applyAlignment="1">
      <alignment horizontal="right" vertical="center"/>
    </xf>
    <xf numFmtId="41" fontId="12" fillId="0" borderId="2" xfId="1" applyFont="1" applyFill="1" applyBorder="1" applyAlignment="1">
      <alignment horizontal="right" vertical="center"/>
    </xf>
    <xf numFmtId="41" fontId="12" fillId="0" borderId="1" xfId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1" fillId="0" borderId="2" xfId="0" applyFont="1" applyBorder="1"/>
    <xf numFmtId="0" fontId="15" fillId="0" borderId="7" xfId="3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41" fontId="12" fillId="0" borderId="1" xfId="1" applyFont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6" fillId="0" borderId="11" xfId="0" applyFont="1" applyBorder="1" applyAlignment="1">
      <alignment horizontal="left"/>
    </xf>
    <xf numFmtId="0" fontId="16" fillId="0" borderId="0" xfId="0" applyFont="1" applyBorder="1"/>
    <xf numFmtId="0" fontId="0" fillId="0" borderId="9" xfId="0" applyBorder="1"/>
    <xf numFmtId="0" fontId="16" fillId="0" borderId="11" xfId="0" applyFont="1" applyBorder="1"/>
    <xf numFmtId="0" fontId="16" fillId="0" borderId="11" xfId="0" applyFont="1" applyBorder="1" applyAlignment="1">
      <alignment wrapText="1"/>
    </xf>
    <xf numFmtId="0" fontId="0" fillId="0" borderId="5" xfId="0" applyBorder="1"/>
    <xf numFmtId="0" fontId="0" fillId="0" borderId="10" xfId="0" applyBorder="1"/>
    <xf numFmtId="0" fontId="0" fillId="0" borderId="13" xfId="0" applyBorder="1"/>
    <xf numFmtId="41" fontId="5" fillId="0" borderId="11" xfId="1" applyFont="1" applyFill="1" applyBorder="1" applyAlignment="1">
      <alignment horizontal="left" vertical="center"/>
    </xf>
    <xf numFmtId="0" fontId="0" fillId="0" borderId="12" xfId="0" applyBorder="1"/>
    <xf numFmtId="41" fontId="8" fillId="0" borderId="14" xfId="1" applyFont="1" applyBorder="1" applyAlignment="1">
      <alignment vertical="center"/>
    </xf>
    <xf numFmtId="41" fontId="8" fillId="0" borderId="14" xfId="1" applyFont="1" applyBorder="1" applyAlignment="1">
      <alignment horizontal="right" vertical="center"/>
    </xf>
    <xf numFmtId="41" fontId="9" fillId="0" borderId="14" xfId="1" applyFont="1" applyBorder="1" applyAlignment="1">
      <alignment vertical="center"/>
    </xf>
    <xf numFmtId="0" fontId="0" fillId="0" borderId="14" xfId="0" applyBorder="1"/>
    <xf numFmtId="41" fontId="8" fillId="0" borderId="18" xfId="1" applyFont="1" applyBorder="1" applyAlignment="1">
      <alignment horizontal="center" vertical="center"/>
    </xf>
    <xf numFmtId="41" fontId="9" fillId="0" borderId="19" xfId="1" applyFont="1" applyBorder="1" applyAlignment="1">
      <alignment vertical="center"/>
    </xf>
    <xf numFmtId="0" fontId="0" fillId="0" borderId="21" xfId="0" applyBorder="1"/>
    <xf numFmtId="41" fontId="9" fillId="0" borderId="22" xfId="1" applyFont="1" applyBorder="1" applyAlignment="1">
      <alignment vertical="center"/>
    </xf>
    <xf numFmtId="176" fontId="9" fillId="0" borderId="18" xfId="3" applyNumberFormat="1" applyFont="1" applyBorder="1" applyAlignment="1">
      <alignment horizontal="center" vertical="center"/>
    </xf>
    <xf numFmtId="41" fontId="8" fillId="0" borderId="20" xfId="1" applyFont="1" applyBorder="1" applyAlignment="1">
      <alignment horizontal="center" vertical="center"/>
    </xf>
    <xf numFmtId="41" fontId="8" fillId="0" borderId="21" xfId="1" applyFont="1" applyBorder="1" applyAlignment="1">
      <alignment vertical="center"/>
    </xf>
    <xf numFmtId="176" fontId="8" fillId="3" borderId="21" xfId="3" applyNumberFormat="1" applyFont="1" applyFill="1" applyBorder="1" applyAlignment="1">
      <alignment horizontal="center" vertical="center" wrapText="1"/>
    </xf>
    <xf numFmtId="176" fontId="8" fillId="3" borderId="22" xfId="3" applyNumberFormat="1" applyFont="1" applyFill="1" applyBorder="1" applyAlignment="1">
      <alignment horizontal="center" vertical="center" wrapText="1"/>
    </xf>
    <xf numFmtId="41" fontId="12" fillId="2" borderId="2" xfId="1" applyFont="1" applyFill="1" applyBorder="1" applyAlignment="1">
      <alignment vertical="center"/>
    </xf>
    <xf numFmtId="0" fontId="0" fillId="0" borderId="18" xfId="0" applyBorder="1"/>
    <xf numFmtId="0" fontId="0" fillId="0" borderId="19" xfId="0" applyBorder="1"/>
    <xf numFmtId="41" fontId="9" fillId="0" borderId="18" xfId="1" applyFont="1" applyBorder="1" applyAlignment="1">
      <alignment horizontal="center" vertical="center"/>
    </xf>
    <xf numFmtId="0" fontId="0" fillId="0" borderId="20" xfId="0" applyBorder="1"/>
    <xf numFmtId="176" fontId="8" fillId="3" borderId="24" xfId="3" applyNumberFormat="1" applyFont="1" applyFill="1" applyBorder="1" applyAlignment="1">
      <alignment horizontal="center" vertical="center" wrapText="1"/>
    </xf>
    <xf numFmtId="41" fontId="8" fillId="0" borderId="25" xfId="1" applyFont="1" applyBorder="1" applyAlignment="1">
      <alignment vertical="center"/>
    </xf>
    <xf numFmtId="41" fontId="8" fillId="0" borderId="26" xfId="1" applyFont="1" applyBorder="1" applyAlignment="1">
      <alignment vertical="center"/>
    </xf>
    <xf numFmtId="41" fontId="8" fillId="0" borderId="27" xfId="1" applyFont="1" applyBorder="1" applyAlignment="1">
      <alignment horizontal="center" vertical="center"/>
    </xf>
    <xf numFmtId="41" fontId="8" fillId="0" borderId="28" xfId="1" applyFont="1" applyBorder="1" applyAlignment="1">
      <alignment vertical="center"/>
    </xf>
    <xf numFmtId="41" fontId="8" fillId="0" borderId="29" xfId="1" applyFont="1" applyBorder="1" applyAlignment="1">
      <alignment vertical="center"/>
    </xf>
    <xf numFmtId="41" fontId="8" fillId="0" borderId="28" xfId="1" applyFont="1" applyBorder="1" applyAlignment="1">
      <alignment horizontal="right" vertical="center"/>
    </xf>
    <xf numFmtId="41" fontId="8" fillId="0" borderId="30" xfId="1" applyFont="1" applyBorder="1" applyAlignment="1">
      <alignment horizontal="right" vertical="center"/>
    </xf>
    <xf numFmtId="41" fontId="8" fillId="0" borderId="15" xfId="1" applyFont="1" applyBorder="1" applyAlignment="1">
      <alignment horizontal="center" vertical="center"/>
    </xf>
    <xf numFmtId="41" fontId="8" fillId="0" borderId="16" xfId="1" applyFont="1" applyBorder="1" applyAlignment="1">
      <alignment vertical="center"/>
    </xf>
    <xf numFmtId="41" fontId="8" fillId="0" borderId="23" xfId="1" applyFont="1" applyBorder="1" applyAlignment="1">
      <alignment vertical="center"/>
    </xf>
    <xf numFmtId="41" fontId="8" fillId="0" borderId="16" xfId="1" applyFont="1" applyBorder="1" applyAlignment="1">
      <alignment horizontal="right" vertical="center"/>
    </xf>
    <xf numFmtId="41" fontId="8" fillId="0" borderId="17" xfId="1" applyFont="1" applyBorder="1" applyAlignment="1">
      <alignment vertical="center"/>
    </xf>
    <xf numFmtId="41" fontId="8" fillId="0" borderId="31" xfId="1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1" fontId="11" fillId="0" borderId="1" xfId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1" fontId="11" fillId="0" borderId="2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8" fillId="3" borderId="15" xfId="3" applyNumberFormat="1" applyFont="1" applyFill="1" applyBorder="1" applyAlignment="1">
      <alignment horizontal="center" vertical="center"/>
    </xf>
    <xf numFmtId="176" fontId="8" fillId="3" borderId="20" xfId="3" applyNumberFormat="1" applyFont="1" applyFill="1" applyBorder="1" applyAlignment="1">
      <alignment horizontal="center" vertical="center"/>
    </xf>
    <xf numFmtId="176" fontId="8" fillId="3" borderId="16" xfId="3" applyNumberFormat="1" applyFont="1" applyFill="1" applyBorder="1" applyAlignment="1">
      <alignment horizontal="center" vertical="center"/>
    </xf>
    <xf numFmtId="176" fontId="8" fillId="3" borderId="23" xfId="3" applyNumberFormat="1" applyFont="1" applyFill="1" applyBorder="1" applyAlignment="1">
      <alignment horizontal="center" vertical="center"/>
    </xf>
    <xf numFmtId="176" fontId="8" fillId="3" borderId="17" xfId="3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7" fontId="9" fillId="0" borderId="7" xfId="2" applyNumberFormat="1" applyFont="1" applyBorder="1" applyAlignment="1">
      <alignment horizontal="center" vertical="center" wrapText="1"/>
    </xf>
    <xf numFmtId="177" fontId="9" fillId="0" borderId="6" xfId="2" applyNumberFormat="1" applyFont="1" applyBorder="1" applyAlignment="1">
      <alignment horizontal="center" vertical="center" wrapText="1"/>
    </xf>
    <xf numFmtId="0" fontId="9" fillId="0" borderId="7" xfId="2" applyNumberFormat="1" applyFont="1" applyBorder="1" applyAlignment="1">
      <alignment horizontal="center" vertical="center" wrapText="1"/>
    </xf>
    <xf numFmtId="0" fontId="9" fillId="0" borderId="6" xfId="2" applyNumberFormat="1" applyFont="1" applyBorder="1" applyAlignment="1">
      <alignment horizontal="center" vertical="center" wrapText="1"/>
    </xf>
    <xf numFmtId="0" fontId="11" fillId="0" borderId="6" xfId="1" applyNumberFormat="1" applyFont="1" applyBorder="1" applyAlignment="1">
      <alignment horizontal="center" vertical="center"/>
    </xf>
    <xf numFmtId="0" fontId="11" fillId="0" borderId="7" xfId="1" applyNumberFormat="1" applyFont="1" applyBorder="1" applyAlignment="1">
      <alignment horizontal="center" vertical="center" wrapText="1"/>
    </xf>
  </cellXfs>
  <cellStyles count="6">
    <cellStyle name="쉼표 [0]" xfId="1" builtinId="6"/>
    <cellStyle name="쉼표 [0] 2" xfId="2"/>
    <cellStyle name="쉼표 [0] 3" xfId="5"/>
    <cellStyle name="표준" xfId="0" builtinId="0"/>
    <cellStyle name="표준 2" xfId="3"/>
    <cellStyle name="표준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F13" sqref="F13"/>
    </sheetView>
  </sheetViews>
  <sheetFormatPr defaultRowHeight="13.5" x14ac:dyDescent="0.15"/>
  <cols>
    <col min="1" max="1" width="13.5546875" customWidth="1"/>
    <col min="2" max="3" width="14.109375" customWidth="1"/>
    <col min="4" max="5" width="14.109375" hidden="1" customWidth="1"/>
    <col min="6" max="9" width="14.109375" customWidth="1"/>
    <col min="10" max="11" width="14.109375" hidden="1" customWidth="1"/>
    <col min="12" max="12" width="14.109375" customWidth="1"/>
  </cols>
  <sheetData>
    <row r="1" spans="1:13" ht="30.75" customHeight="1" x14ac:dyDescent="0.15">
      <c r="A1" s="121" t="s">
        <v>91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7"/>
    </row>
    <row r="2" spans="1:13" ht="21.75" customHeight="1" x14ac:dyDescent="0.15">
      <c r="A2" s="2"/>
      <c r="B2" s="3"/>
      <c r="C2" s="3"/>
      <c r="D2" s="3"/>
      <c r="E2" s="3"/>
      <c r="F2" s="2"/>
      <c r="G2" s="4"/>
      <c r="L2" s="65" t="s">
        <v>60</v>
      </c>
    </row>
    <row r="3" spans="1:13" ht="35.25" customHeight="1" x14ac:dyDescent="0.15">
      <c r="A3" s="122" t="s">
        <v>61</v>
      </c>
      <c r="B3" s="124" t="s">
        <v>74</v>
      </c>
      <c r="C3" s="124"/>
      <c r="D3" s="124"/>
      <c r="E3" s="125"/>
      <c r="F3" s="125"/>
      <c r="G3" s="122" t="s">
        <v>45</v>
      </c>
      <c r="H3" s="124" t="s">
        <v>75</v>
      </c>
      <c r="I3" s="124"/>
      <c r="J3" s="124"/>
      <c r="K3" s="125"/>
      <c r="L3" s="126"/>
    </row>
    <row r="4" spans="1:13" ht="35.25" customHeight="1" x14ac:dyDescent="0.15">
      <c r="A4" s="123"/>
      <c r="B4" s="90" t="s">
        <v>88</v>
      </c>
      <c r="C4" s="90" t="s">
        <v>92</v>
      </c>
      <c r="D4" s="90" t="s">
        <v>89</v>
      </c>
      <c r="E4" s="90" t="s">
        <v>90</v>
      </c>
      <c r="F4" s="97" t="s">
        <v>64</v>
      </c>
      <c r="G4" s="123"/>
      <c r="H4" s="90" t="s">
        <v>88</v>
      </c>
      <c r="I4" s="90" t="s">
        <v>92</v>
      </c>
      <c r="J4" s="90" t="s">
        <v>89</v>
      </c>
      <c r="K4" s="90" t="s">
        <v>90</v>
      </c>
      <c r="L4" s="91" t="s">
        <v>64</v>
      </c>
    </row>
    <row r="5" spans="1:13" ht="35.25" customHeight="1" x14ac:dyDescent="0.15">
      <c r="A5" s="100" t="s">
        <v>66</v>
      </c>
      <c r="B5" s="101">
        <f>B6+B7+B8+B9+B10+B12+B13</f>
        <v>403051878</v>
      </c>
      <c r="C5" s="101">
        <f>C6+C7+C8+C9+C10+C12+C13</f>
        <v>455256000</v>
      </c>
      <c r="D5" s="101">
        <f>D6+D7+D8+D9+D10+D12+D13</f>
        <v>0</v>
      </c>
      <c r="E5" s="101">
        <f t="shared" ref="E5:F5" si="0">E6+E7+E8+E9+E10+E12+E13</f>
        <v>0</v>
      </c>
      <c r="F5" s="102">
        <f t="shared" si="0"/>
        <v>52204122</v>
      </c>
      <c r="G5" s="100" t="s">
        <v>66</v>
      </c>
      <c r="H5" s="103">
        <f>SUM(H6:H10)</f>
        <v>403051878</v>
      </c>
      <c r="I5" s="103">
        <f>SUM(I6:I10)</f>
        <v>455256000</v>
      </c>
      <c r="J5" s="103">
        <f>SUM(J6:J10)</f>
        <v>0</v>
      </c>
      <c r="K5" s="103">
        <f>SUM(K6:K10)</f>
        <v>0</v>
      </c>
      <c r="L5" s="104">
        <f>SUM(L6:L10)</f>
        <v>52204122</v>
      </c>
    </row>
    <row r="6" spans="1:13" ht="35.25" customHeight="1" x14ac:dyDescent="0.15">
      <c r="A6" s="105" t="s">
        <v>67</v>
      </c>
      <c r="B6" s="106">
        <v>51152930</v>
      </c>
      <c r="C6" s="106">
        <v>57336050</v>
      </c>
      <c r="D6" s="106"/>
      <c r="E6" s="106"/>
      <c r="F6" s="107">
        <f>C6-B6</f>
        <v>6183120</v>
      </c>
      <c r="G6" s="105" t="s">
        <v>50</v>
      </c>
      <c r="H6" s="108">
        <v>215316877</v>
      </c>
      <c r="I6" s="108">
        <v>275322960</v>
      </c>
      <c r="J6" s="108"/>
      <c r="K6" s="108"/>
      <c r="L6" s="109">
        <f>I6-H6</f>
        <v>60006083</v>
      </c>
    </row>
    <row r="7" spans="1:13" ht="35.25" customHeight="1" x14ac:dyDescent="0.15">
      <c r="A7" s="83" t="s">
        <v>26</v>
      </c>
      <c r="B7" s="79">
        <v>43000000</v>
      </c>
      <c r="C7" s="79">
        <v>50000000</v>
      </c>
      <c r="D7" s="79"/>
      <c r="E7" s="79"/>
      <c r="F7" s="98">
        <f t="shared" ref="F7:F13" si="1">C7-B7</f>
        <v>7000000</v>
      </c>
      <c r="G7" s="83" t="s">
        <v>68</v>
      </c>
      <c r="H7" s="80">
        <v>51650000</v>
      </c>
      <c r="I7" s="80">
        <v>53100000</v>
      </c>
      <c r="J7" s="80"/>
      <c r="K7" s="80"/>
      <c r="L7" s="99">
        <f t="shared" ref="L7:L10" si="2">I7-H7</f>
        <v>1450000</v>
      </c>
    </row>
    <row r="8" spans="1:13" ht="35.25" customHeight="1" x14ac:dyDescent="0.15">
      <c r="A8" s="83" t="s">
        <v>69</v>
      </c>
      <c r="B8" s="79">
        <v>1500000</v>
      </c>
      <c r="C8" s="79">
        <v>1500000</v>
      </c>
      <c r="D8" s="79"/>
      <c r="E8" s="79"/>
      <c r="F8" s="98">
        <f t="shared" si="1"/>
        <v>0</v>
      </c>
      <c r="G8" s="83" t="s">
        <v>70</v>
      </c>
      <c r="H8" s="80">
        <v>135585001</v>
      </c>
      <c r="I8" s="80">
        <v>126333040</v>
      </c>
      <c r="J8" s="80"/>
      <c r="K8" s="80"/>
      <c r="L8" s="99">
        <f t="shared" si="2"/>
        <v>-9251961</v>
      </c>
    </row>
    <row r="9" spans="1:13" ht="35.25" customHeight="1" x14ac:dyDescent="0.15">
      <c r="A9" s="83" t="s">
        <v>51</v>
      </c>
      <c r="B9" s="79">
        <v>182357570</v>
      </c>
      <c r="C9" s="79">
        <v>213639950</v>
      </c>
      <c r="D9" s="79"/>
      <c r="E9" s="79"/>
      <c r="F9" s="98">
        <f t="shared" si="1"/>
        <v>31282380</v>
      </c>
      <c r="G9" s="83" t="s">
        <v>71</v>
      </c>
      <c r="H9" s="80">
        <v>500000</v>
      </c>
      <c r="I9" s="80">
        <v>500000</v>
      </c>
      <c r="J9" s="80"/>
      <c r="K9" s="80"/>
      <c r="L9" s="99">
        <f t="shared" si="2"/>
        <v>0</v>
      </c>
    </row>
    <row r="10" spans="1:13" ht="35.25" customHeight="1" x14ac:dyDescent="0.15">
      <c r="A10" s="83" t="s">
        <v>35</v>
      </c>
      <c r="B10" s="79">
        <f>B11</f>
        <v>10000000</v>
      </c>
      <c r="C10" s="79">
        <f>C11</f>
        <v>10000000</v>
      </c>
      <c r="D10" s="79">
        <f>D11</f>
        <v>0</v>
      </c>
      <c r="E10" s="79">
        <f>E11</f>
        <v>0</v>
      </c>
      <c r="F10" s="98">
        <f t="shared" si="1"/>
        <v>0</v>
      </c>
      <c r="G10" s="83" t="s">
        <v>72</v>
      </c>
      <c r="H10" s="82"/>
      <c r="I10" s="82"/>
      <c r="J10" s="82"/>
      <c r="K10" s="82"/>
      <c r="L10" s="99">
        <f t="shared" si="2"/>
        <v>0</v>
      </c>
    </row>
    <row r="11" spans="1:13" ht="35.25" customHeight="1" x14ac:dyDescent="0.15">
      <c r="A11" s="87" t="s">
        <v>86</v>
      </c>
      <c r="B11" s="81">
        <v>10000000</v>
      </c>
      <c r="C11" s="81">
        <v>10000000</v>
      </c>
      <c r="D11" s="81"/>
      <c r="E11" s="81"/>
      <c r="F11" s="98">
        <f t="shared" si="1"/>
        <v>0</v>
      </c>
      <c r="G11" s="93"/>
      <c r="H11" s="82"/>
      <c r="I11" s="82"/>
      <c r="J11" s="82"/>
      <c r="K11" s="82"/>
      <c r="L11" s="94"/>
    </row>
    <row r="12" spans="1:13" ht="35.25" customHeight="1" x14ac:dyDescent="0.15">
      <c r="A12" s="83" t="s">
        <v>52</v>
      </c>
      <c r="B12" s="79">
        <v>109241378</v>
      </c>
      <c r="C12" s="79">
        <v>116800000</v>
      </c>
      <c r="D12" s="79"/>
      <c r="E12" s="79"/>
      <c r="F12" s="98">
        <f t="shared" si="1"/>
        <v>7558622</v>
      </c>
      <c r="G12" s="95"/>
      <c r="H12" s="82"/>
      <c r="I12" s="82"/>
      <c r="J12" s="82"/>
      <c r="K12" s="82"/>
      <c r="L12" s="84"/>
    </row>
    <row r="13" spans="1:13" ht="35.25" customHeight="1" x14ac:dyDescent="0.15">
      <c r="A13" s="88" t="s">
        <v>73</v>
      </c>
      <c r="B13" s="89">
        <v>5800000</v>
      </c>
      <c r="C13" s="89">
        <v>5980000</v>
      </c>
      <c r="D13" s="89"/>
      <c r="E13" s="89"/>
      <c r="F13" s="110">
        <f t="shared" si="1"/>
        <v>180000</v>
      </c>
      <c r="G13" s="96"/>
      <c r="H13" s="85"/>
      <c r="I13" s="85"/>
      <c r="J13" s="85"/>
      <c r="K13" s="85"/>
      <c r="L13" s="86"/>
    </row>
    <row r="15" spans="1:13" hidden="1" x14ac:dyDescent="0.15">
      <c r="A15" s="7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8"/>
    </row>
    <row r="16" spans="1:13" hidden="1" x14ac:dyDescent="0.15">
      <c r="A16" s="77" t="s">
        <v>76</v>
      </c>
      <c r="B16" s="70"/>
      <c r="C16" s="70"/>
      <c r="D16" s="70"/>
      <c r="E16" s="70"/>
      <c r="F16" s="70"/>
      <c r="G16" s="70"/>
      <c r="H16" s="5"/>
      <c r="I16" s="5"/>
      <c r="J16" s="5"/>
      <c r="K16" s="5"/>
      <c r="L16" s="71"/>
    </row>
    <row r="17" spans="1:12" hidden="1" x14ac:dyDescent="0.15">
      <c r="A17" s="69"/>
      <c r="B17" s="70"/>
      <c r="C17" s="70"/>
      <c r="D17" s="70"/>
      <c r="E17" s="70"/>
      <c r="F17" s="70"/>
      <c r="G17" s="70"/>
      <c r="H17" s="5"/>
      <c r="I17" s="5"/>
      <c r="J17" s="5"/>
      <c r="K17" s="5"/>
      <c r="L17" s="71"/>
    </row>
    <row r="18" spans="1:12" hidden="1" x14ac:dyDescent="0.15">
      <c r="A18" s="69" t="s">
        <v>77</v>
      </c>
      <c r="B18" s="70"/>
      <c r="C18" s="70"/>
      <c r="D18" s="70"/>
      <c r="E18" s="70"/>
      <c r="F18" s="70"/>
      <c r="G18" s="70"/>
      <c r="H18" s="5"/>
      <c r="I18" s="5"/>
      <c r="J18" s="5"/>
      <c r="K18" s="5"/>
      <c r="L18" s="71"/>
    </row>
    <row r="19" spans="1:12" hidden="1" x14ac:dyDescent="0.15">
      <c r="A19" s="69" t="s">
        <v>78</v>
      </c>
      <c r="B19" s="70"/>
      <c r="C19" s="70"/>
      <c r="D19" s="70"/>
      <c r="E19" s="70"/>
      <c r="F19" s="70"/>
      <c r="G19" s="70"/>
      <c r="H19" s="5"/>
      <c r="I19" s="5"/>
      <c r="J19" s="5"/>
      <c r="K19" s="5"/>
      <c r="L19" s="71"/>
    </row>
    <row r="20" spans="1:12" hidden="1" x14ac:dyDescent="0.15">
      <c r="A20" s="72" t="s">
        <v>79</v>
      </c>
      <c r="B20" s="70"/>
      <c r="C20" s="70"/>
      <c r="D20" s="70"/>
      <c r="E20" s="70"/>
      <c r="F20" s="70"/>
      <c r="G20" s="70"/>
      <c r="H20" s="5"/>
      <c r="I20" s="5"/>
      <c r="J20" s="5"/>
      <c r="K20" s="5"/>
      <c r="L20" s="71"/>
    </row>
    <row r="21" spans="1:12" hidden="1" x14ac:dyDescent="0.15">
      <c r="A21" s="72" t="s">
        <v>80</v>
      </c>
      <c r="B21" s="70"/>
      <c r="C21" s="70"/>
      <c r="D21" s="70"/>
      <c r="E21" s="70"/>
      <c r="F21" s="70"/>
      <c r="G21" s="70"/>
      <c r="H21" s="5"/>
      <c r="I21" s="5"/>
      <c r="J21" s="5"/>
      <c r="K21" s="5"/>
      <c r="L21" s="71"/>
    </row>
    <row r="22" spans="1:12" hidden="1" x14ac:dyDescent="0.15">
      <c r="A22" s="72"/>
      <c r="B22" s="70"/>
      <c r="C22" s="70"/>
      <c r="D22" s="70"/>
      <c r="E22" s="70"/>
      <c r="F22" s="70"/>
      <c r="G22" s="70"/>
      <c r="H22" s="5"/>
      <c r="I22" s="5"/>
      <c r="J22" s="5"/>
      <c r="K22" s="5"/>
      <c r="L22" s="71"/>
    </row>
    <row r="23" spans="1:12" hidden="1" x14ac:dyDescent="0.15">
      <c r="A23" s="72" t="s">
        <v>85</v>
      </c>
      <c r="B23" s="70"/>
      <c r="C23" s="70"/>
      <c r="D23" s="70"/>
      <c r="E23" s="70"/>
      <c r="F23" s="70"/>
      <c r="G23" s="70"/>
      <c r="H23" s="5"/>
      <c r="I23" s="5"/>
      <c r="J23" s="5"/>
      <c r="K23" s="5"/>
      <c r="L23" s="71"/>
    </row>
    <row r="24" spans="1:12" hidden="1" x14ac:dyDescent="0.15">
      <c r="A24" s="73"/>
      <c r="B24" s="70"/>
      <c r="C24" s="70"/>
      <c r="D24" s="70"/>
      <c r="E24" s="70"/>
      <c r="F24" s="70"/>
      <c r="G24" s="70"/>
      <c r="H24" s="5"/>
      <c r="I24" s="5"/>
      <c r="J24" s="5"/>
      <c r="K24" s="5"/>
      <c r="L24" s="71"/>
    </row>
    <row r="25" spans="1:12" hidden="1" x14ac:dyDescent="0.15">
      <c r="A25" s="72" t="s">
        <v>81</v>
      </c>
      <c r="B25" s="70"/>
      <c r="C25" s="70"/>
      <c r="D25" s="70"/>
      <c r="E25" s="70"/>
      <c r="F25" s="70"/>
      <c r="G25" s="70"/>
      <c r="H25" s="5"/>
      <c r="I25" s="5"/>
      <c r="J25" s="5"/>
      <c r="K25" s="5"/>
      <c r="L25" s="71"/>
    </row>
    <row r="26" spans="1:12" hidden="1" x14ac:dyDescent="0.15">
      <c r="A26" s="72" t="s">
        <v>82</v>
      </c>
      <c r="B26" s="70"/>
      <c r="C26" s="70"/>
      <c r="D26" s="70"/>
      <c r="E26" s="70"/>
      <c r="F26" s="70"/>
      <c r="G26" s="70"/>
      <c r="H26" s="5"/>
      <c r="I26" s="5"/>
      <c r="J26" s="5"/>
      <c r="K26" s="5"/>
      <c r="L26" s="71"/>
    </row>
    <row r="27" spans="1:12" hidden="1" x14ac:dyDescent="0.15">
      <c r="A27" s="72"/>
      <c r="B27" s="70"/>
      <c r="C27" s="70"/>
      <c r="D27" s="70"/>
      <c r="E27" s="70"/>
      <c r="F27" s="70"/>
      <c r="G27" s="70"/>
      <c r="H27" s="5"/>
      <c r="I27" s="5"/>
      <c r="J27" s="5"/>
      <c r="K27" s="5"/>
      <c r="L27" s="71"/>
    </row>
    <row r="28" spans="1:12" hidden="1" x14ac:dyDescent="0.15">
      <c r="A28" s="72" t="s">
        <v>84</v>
      </c>
      <c r="B28" s="70"/>
      <c r="C28" s="70"/>
      <c r="D28" s="70"/>
      <c r="E28" s="70"/>
      <c r="F28" s="70"/>
      <c r="G28" s="70"/>
      <c r="H28" s="5"/>
      <c r="I28" s="5"/>
      <c r="J28" s="5"/>
      <c r="K28" s="5"/>
      <c r="L28" s="71"/>
    </row>
    <row r="29" spans="1:12" hidden="1" x14ac:dyDescent="0.15">
      <c r="A29" s="72" t="s">
        <v>83</v>
      </c>
      <c r="B29" s="70"/>
      <c r="C29" s="70"/>
      <c r="D29" s="70"/>
      <c r="E29" s="70"/>
      <c r="F29" s="70"/>
      <c r="G29" s="70"/>
      <c r="H29" s="5"/>
      <c r="I29" s="5"/>
      <c r="J29" s="5"/>
      <c r="K29" s="5"/>
      <c r="L29" s="71"/>
    </row>
    <row r="30" spans="1:12" hidden="1" x14ac:dyDescent="0.15">
      <c r="A30" s="78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</row>
    <row r="31" spans="1:12" hidden="1" x14ac:dyDescent="0.15"/>
  </sheetData>
  <mergeCells count="5">
    <mergeCell ref="A1:L1"/>
    <mergeCell ref="A3:A4"/>
    <mergeCell ref="B3:F3"/>
    <mergeCell ref="G3:G4"/>
    <mergeCell ref="H3:L3"/>
  </mergeCells>
  <phoneticPr fontId="3" type="noConversion"/>
  <printOptions horizontalCentered="1"/>
  <pageMargins left="0.27559055118110237" right="0.51181102362204722" top="0.6692913385826772" bottom="0.5118110236220472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view="pageBreakPreview" zoomScaleSheetLayoutView="100" workbookViewId="0">
      <selection activeCell="E13" sqref="E13"/>
    </sheetView>
  </sheetViews>
  <sheetFormatPr defaultRowHeight="13.5" x14ac:dyDescent="0.15"/>
  <cols>
    <col min="1" max="6" width="15.88671875" style="10" customWidth="1"/>
  </cols>
  <sheetData>
    <row r="1" spans="1:6" ht="25.5" customHeight="1" x14ac:dyDescent="0.15">
      <c r="A1" s="127" t="s">
        <v>94</v>
      </c>
      <c r="B1" s="127"/>
      <c r="C1" s="127"/>
      <c r="D1" s="127"/>
      <c r="E1" s="127"/>
      <c r="F1" s="127"/>
    </row>
    <row r="2" spans="1:6" ht="28.5" customHeight="1" x14ac:dyDescent="0.15">
      <c r="A2" s="128" t="s">
        <v>42</v>
      </c>
      <c r="B2" s="128"/>
      <c r="C2" s="128"/>
      <c r="D2" s="8"/>
      <c r="E2" s="35"/>
      <c r="F2" s="35"/>
    </row>
    <row r="3" spans="1:6" ht="21" customHeight="1" x14ac:dyDescent="0.15">
      <c r="A3" s="129" t="s">
        <v>0</v>
      </c>
      <c r="B3" s="129" t="s">
        <v>1</v>
      </c>
      <c r="C3" s="129" t="s">
        <v>2</v>
      </c>
      <c r="D3" s="135" t="s">
        <v>119</v>
      </c>
      <c r="E3" s="132" t="s">
        <v>105</v>
      </c>
      <c r="F3" s="130" t="s">
        <v>87</v>
      </c>
    </row>
    <row r="4" spans="1:6" ht="21" customHeight="1" x14ac:dyDescent="0.15">
      <c r="A4" s="129"/>
      <c r="B4" s="129"/>
      <c r="C4" s="129"/>
      <c r="D4" s="134"/>
      <c r="E4" s="133"/>
      <c r="F4" s="131"/>
    </row>
    <row r="5" spans="1:6" ht="21" customHeight="1" x14ac:dyDescent="0.15">
      <c r="A5" s="36" t="s">
        <v>3</v>
      </c>
      <c r="B5" s="36"/>
      <c r="C5" s="36"/>
      <c r="D5" s="37">
        <f>D22+D38</f>
        <v>403051878</v>
      </c>
      <c r="E5" s="37">
        <f>E22+E38</f>
        <v>455256000</v>
      </c>
      <c r="F5" s="37">
        <f>F22+F38</f>
        <v>52204122</v>
      </c>
    </row>
    <row r="6" spans="1:6" ht="21" customHeight="1" x14ac:dyDescent="0.15">
      <c r="A6" s="61" t="s">
        <v>95</v>
      </c>
      <c r="B6" s="14"/>
      <c r="C6" s="14"/>
      <c r="D6" s="37">
        <f>D7</f>
        <v>51152930</v>
      </c>
      <c r="E6" s="37">
        <f>E7</f>
        <v>57336050</v>
      </c>
      <c r="F6" s="37">
        <f t="shared" ref="F6" si="0">F7</f>
        <v>6183120</v>
      </c>
    </row>
    <row r="7" spans="1:6" ht="21" customHeight="1" x14ac:dyDescent="0.15">
      <c r="A7" s="41"/>
      <c r="B7" s="38" t="s">
        <v>96</v>
      </c>
      <c r="C7" s="38"/>
      <c r="D7" s="39">
        <f>D8+D9+D10</f>
        <v>51152930</v>
      </c>
      <c r="E7" s="39">
        <f>E8+E9+E10</f>
        <v>57336050</v>
      </c>
      <c r="F7" s="39">
        <f>F8+F9+F10</f>
        <v>6183120</v>
      </c>
    </row>
    <row r="8" spans="1:6" ht="21" customHeight="1" x14ac:dyDescent="0.15">
      <c r="A8" s="43"/>
      <c r="B8" s="41"/>
      <c r="C8" s="38" t="s">
        <v>37</v>
      </c>
      <c r="D8" s="42">
        <v>28457930</v>
      </c>
      <c r="E8" s="42">
        <v>33396050</v>
      </c>
      <c r="F8" s="42">
        <f>E8-D8</f>
        <v>4938120</v>
      </c>
    </row>
    <row r="9" spans="1:6" ht="21" customHeight="1" x14ac:dyDescent="0.15">
      <c r="A9" s="43"/>
      <c r="B9" s="29"/>
      <c r="C9" s="40" t="s">
        <v>97</v>
      </c>
      <c r="D9" s="42">
        <v>21675000</v>
      </c>
      <c r="E9" s="42">
        <v>23328000</v>
      </c>
      <c r="F9" s="42">
        <f>E9-D9</f>
        <v>1653000</v>
      </c>
    </row>
    <row r="10" spans="1:6" ht="21" customHeight="1" x14ac:dyDescent="0.15">
      <c r="A10" s="43"/>
      <c r="B10" s="29"/>
      <c r="C10" s="40" t="s">
        <v>98</v>
      </c>
      <c r="D10" s="42">
        <v>1020000</v>
      </c>
      <c r="E10" s="42">
        <v>612000</v>
      </c>
      <c r="F10" s="42">
        <f>E10-D10</f>
        <v>-408000</v>
      </c>
    </row>
    <row r="11" spans="1:6" s="6" customFormat="1" ht="21" customHeight="1" x14ac:dyDescent="0.15">
      <c r="A11" s="44" t="s">
        <v>26</v>
      </c>
      <c r="B11" s="44"/>
      <c r="C11" s="44"/>
      <c r="D11" s="45">
        <f t="shared" ref="D11:F11" si="1">D12</f>
        <v>43000000</v>
      </c>
      <c r="E11" s="45">
        <f t="shared" si="1"/>
        <v>50000000</v>
      </c>
      <c r="F11" s="45">
        <f t="shared" si="1"/>
        <v>7000000</v>
      </c>
    </row>
    <row r="12" spans="1:6" ht="21" customHeight="1" x14ac:dyDescent="0.15">
      <c r="A12" s="43"/>
      <c r="B12" s="38" t="s">
        <v>46</v>
      </c>
      <c r="C12" s="38"/>
      <c r="D12" s="47">
        <f>D13</f>
        <v>43000000</v>
      </c>
      <c r="E12" s="47">
        <f>E13</f>
        <v>50000000</v>
      </c>
      <c r="F12" s="47">
        <f t="shared" ref="F12" si="2">F13</f>
        <v>7000000</v>
      </c>
    </row>
    <row r="13" spans="1:6" ht="21" customHeight="1" x14ac:dyDescent="0.15">
      <c r="A13" s="43"/>
      <c r="B13" s="43"/>
      <c r="C13" s="113" t="s">
        <v>100</v>
      </c>
      <c r="D13" s="46">
        <v>43000000</v>
      </c>
      <c r="E13" s="46">
        <v>50000000</v>
      </c>
      <c r="F13" s="42">
        <f>E13-D13</f>
        <v>7000000</v>
      </c>
    </row>
    <row r="14" spans="1:6" ht="21" customHeight="1" x14ac:dyDescent="0.15">
      <c r="A14" s="44" t="s">
        <v>34</v>
      </c>
      <c r="B14" s="44"/>
      <c r="C14" s="44"/>
      <c r="D14" s="49">
        <f>D15</f>
        <v>1500000</v>
      </c>
      <c r="E14" s="49">
        <f>E15</f>
        <v>1500000</v>
      </c>
      <c r="F14" s="49">
        <f t="shared" ref="F14" si="3">F15</f>
        <v>0</v>
      </c>
    </row>
    <row r="15" spans="1:6" ht="21" customHeight="1" x14ac:dyDescent="0.15">
      <c r="A15" s="41"/>
      <c r="B15" s="44" t="s">
        <v>34</v>
      </c>
      <c r="C15" s="44"/>
      <c r="D15" s="50">
        <f t="shared" ref="D15" si="4">D16+D17</f>
        <v>1500000</v>
      </c>
      <c r="E15" s="50">
        <f>E16+E17</f>
        <v>1500000</v>
      </c>
      <c r="F15" s="50">
        <f t="shared" ref="F15" si="5">F16+F17</f>
        <v>0</v>
      </c>
    </row>
    <row r="16" spans="1:6" ht="21" customHeight="1" x14ac:dyDescent="0.15">
      <c r="A16" s="51"/>
      <c r="B16" s="33"/>
      <c r="C16" s="14" t="s">
        <v>54</v>
      </c>
      <c r="D16" s="52">
        <v>500000</v>
      </c>
      <c r="E16" s="52">
        <v>500000</v>
      </c>
      <c r="F16" s="42">
        <f>E16-D16</f>
        <v>0</v>
      </c>
    </row>
    <row r="17" spans="1:6" ht="21" customHeight="1" x14ac:dyDescent="0.15">
      <c r="A17" s="51"/>
      <c r="B17" s="51"/>
      <c r="C17" s="14" t="s">
        <v>55</v>
      </c>
      <c r="D17" s="53">
        <v>1000000</v>
      </c>
      <c r="E17" s="53">
        <v>1000000</v>
      </c>
      <c r="F17" s="42">
        <f>E17-D17</f>
        <v>0</v>
      </c>
    </row>
    <row r="18" spans="1:6" ht="21" customHeight="1" x14ac:dyDescent="0.15">
      <c r="A18" s="14" t="s">
        <v>38</v>
      </c>
      <c r="B18" s="14"/>
      <c r="C18" s="114"/>
      <c r="D18" s="55">
        <f>D19</f>
        <v>182357570</v>
      </c>
      <c r="E18" s="55">
        <f t="shared" ref="E18:F18" si="6">E19</f>
        <v>213639950</v>
      </c>
      <c r="F18" s="55">
        <f t="shared" si="6"/>
        <v>31282380</v>
      </c>
    </row>
    <row r="19" spans="1:6" ht="21" customHeight="1" x14ac:dyDescent="0.15">
      <c r="A19" s="33"/>
      <c r="B19" s="54" t="s">
        <v>39</v>
      </c>
      <c r="C19" s="114"/>
      <c r="D19" s="24">
        <f>D20+D21</f>
        <v>182357570</v>
      </c>
      <c r="E19" s="24">
        <f>E20+E21</f>
        <v>213639950</v>
      </c>
      <c r="F19" s="24">
        <f>F20+F21</f>
        <v>31282380</v>
      </c>
    </row>
    <row r="20" spans="1:6" ht="21" customHeight="1" x14ac:dyDescent="0.15">
      <c r="A20" s="51"/>
      <c r="B20" s="33"/>
      <c r="C20" s="111" t="s">
        <v>43</v>
      </c>
      <c r="D20" s="56">
        <v>182357570</v>
      </c>
      <c r="E20" s="56">
        <v>201639950</v>
      </c>
      <c r="F20" s="42">
        <f>E20-D20</f>
        <v>19282380</v>
      </c>
    </row>
    <row r="21" spans="1:6" ht="21" customHeight="1" x14ac:dyDescent="0.15">
      <c r="A21" s="51"/>
      <c r="B21" s="51"/>
      <c r="C21" s="14" t="s">
        <v>104</v>
      </c>
      <c r="D21" s="115"/>
      <c r="E21" s="115">
        <v>12000000</v>
      </c>
      <c r="F21" s="42">
        <f>E21-D21</f>
        <v>12000000</v>
      </c>
    </row>
    <row r="22" spans="1:6" ht="21" customHeight="1" x14ac:dyDescent="0.15">
      <c r="A22" s="11" t="s">
        <v>17</v>
      </c>
      <c r="B22" s="11"/>
      <c r="C22" s="11"/>
      <c r="D22" s="57">
        <f>D6+D11+D14+D18</f>
        <v>278010500</v>
      </c>
      <c r="E22" s="57">
        <f>E6+E11+E14+E18</f>
        <v>322476000</v>
      </c>
      <c r="F22" s="57">
        <f>F6+F11+F14+F18</f>
        <v>44465500</v>
      </c>
    </row>
    <row r="23" spans="1:6" ht="19.5" customHeight="1" x14ac:dyDescent="0.15">
      <c r="A23" s="14" t="s">
        <v>40</v>
      </c>
      <c r="B23" s="14"/>
      <c r="C23" s="14"/>
      <c r="D23" s="48">
        <f>D24</f>
        <v>10000000</v>
      </c>
      <c r="E23" s="48">
        <f>E24</f>
        <v>10000000</v>
      </c>
      <c r="F23" s="48">
        <f t="shared" ref="F23" si="7">F24</f>
        <v>0</v>
      </c>
    </row>
    <row r="24" spans="1:6" ht="19.5" customHeight="1" x14ac:dyDescent="0.15">
      <c r="A24" s="33"/>
      <c r="B24" s="14" t="s">
        <v>40</v>
      </c>
      <c r="C24" s="14"/>
      <c r="D24" s="59">
        <f>D25+D26</f>
        <v>10000000</v>
      </c>
      <c r="E24" s="59">
        <f>E25+E26</f>
        <v>10000000</v>
      </c>
      <c r="F24" s="59">
        <f>F25+F26</f>
        <v>0</v>
      </c>
    </row>
    <row r="25" spans="1:6" ht="19.5" customHeight="1" x14ac:dyDescent="0.15">
      <c r="A25" s="51"/>
      <c r="B25" s="33"/>
      <c r="C25" s="38" t="s">
        <v>12</v>
      </c>
      <c r="D25" s="59">
        <v>3000000</v>
      </c>
      <c r="E25" s="59">
        <v>3000000</v>
      </c>
      <c r="F25" s="13">
        <f>E25-D25</f>
        <v>0</v>
      </c>
    </row>
    <row r="26" spans="1:6" ht="19.5" customHeight="1" x14ac:dyDescent="0.15">
      <c r="A26" s="51"/>
      <c r="B26" s="51"/>
      <c r="C26" s="112" t="s">
        <v>58</v>
      </c>
      <c r="D26" s="60">
        <v>7000000</v>
      </c>
      <c r="E26" s="59">
        <v>7000000</v>
      </c>
      <c r="F26" s="13">
        <f>E26-D26</f>
        <v>0</v>
      </c>
    </row>
    <row r="27" spans="1:6" ht="19.5" customHeight="1" x14ac:dyDescent="0.15">
      <c r="A27" s="14" t="s">
        <v>22</v>
      </c>
      <c r="B27" s="14"/>
      <c r="C27" s="14"/>
      <c r="D27" s="48">
        <f>D28</f>
        <v>109241378</v>
      </c>
      <c r="E27" s="48">
        <f>E28</f>
        <v>116800000</v>
      </c>
      <c r="F27" s="48">
        <f t="shared" ref="F27" si="8">F28</f>
        <v>7558622</v>
      </c>
    </row>
    <row r="28" spans="1:6" ht="19.5" customHeight="1" x14ac:dyDescent="0.15">
      <c r="A28" s="33"/>
      <c r="B28" s="14" t="s">
        <v>22</v>
      </c>
      <c r="C28" s="14"/>
      <c r="D28" s="59">
        <f>D29+D30+D31</f>
        <v>109241378</v>
      </c>
      <c r="E28" s="59">
        <f>E29+E30+E31</f>
        <v>116800000</v>
      </c>
      <c r="F28" s="59">
        <f>F29+F30+F31</f>
        <v>7558622</v>
      </c>
    </row>
    <row r="29" spans="1:6" ht="19.5" customHeight="1" x14ac:dyDescent="0.15">
      <c r="A29" s="51"/>
      <c r="B29" s="33"/>
      <c r="C29" s="14" t="s">
        <v>56</v>
      </c>
      <c r="D29" s="52">
        <v>107902258</v>
      </c>
      <c r="E29" s="57">
        <v>114000000</v>
      </c>
      <c r="F29" s="42">
        <f>E29-D29</f>
        <v>6097742</v>
      </c>
    </row>
    <row r="30" spans="1:6" ht="19.5" customHeight="1" x14ac:dyDescent="0.15">
      <c r="A30" s="51"/>
      <c r="B30" s="51"/>
      <c r="C30" s="61" t="s">
        <v>57</v>
      </c>
      <c r="D30" s="52">
        <v>1339120</v>
      </c>
      <c r="E30" s="57">
        <v>800000</v>
      </c>
      <c r="F30" s="42">
        <f>E30-D30</f>
        <v>-539120</v>
      </c>
    </row>
    <row r="31" spans="1:6" ht="19.5" customHeight="1" x14ac:dyDescent="0.15">
      <c r="A31" s="51"/>
      <c r="B31" s="51"/>
      <c r="C31" s="61" t="s">
        <v>101</v>
      </c>
      <c r="D31" s="52"/>
      <c r="E31" s="57">
        <v>2000000</v>
      </c>
      <c r="F31" s="42">
        <f>E31-D31</f>
        <v>2000000</v>
      </c>
    </row>
    <row r="32" spans="1:6" ht="19.5" customHeight="1" x14ac:dyDescent="0.15">
      <c r="A32" s="14" t="s">
        <v>36</v>
      </c>
      <c r="B32" s="14"/>
      <c r="C32" s="14"/>
      <c r="D32" s="48">
        <f>D33</f>
        <v>5800000</v>
      </c>
      <c r="E32" s="48">
        <f>E33</f>
        <v>5980000</v>
      </c>
      <c r="F32" s="48">
        <f t="shared" ref="F32" si="9">F33</f>
        <v>180000</v>
      </c>
    </row>
    <row r="33" spans="1:6" ht="19.5" customHeight="1" x14ac:dyDescent="0.15">
      <c r="A33" s="33"/>
      <c r="B33" s="14" t="s">
        <v>13</v>
      </c>
      <c r="C33" s="14"/>
      <c r="D33" s="58">
        <f>D35+D37+D34+D36</f>
        <v>5800000</v>
      </c>
      <c r="E33" s="58">
        <f>E35+E37+E34+E36</f>
        <v>5980000</v>
      </c>
      <c r="F33" s="58">
        <f>F35+F37+F34+F36</f>
        <v>180000</v>
      </c>
    </row>
    <row r="34" spans="1:6" ht="19.5" customHeight="1" x14ac:dyDescent="0.15">
      <c r="A34" s="51"/>
      <c r="B34" s="33"/>
      <c r="C34" s="14" t="s">
        <v>65</v>
      </c>
      <c r="D34" s="66"/>
      <c r="E34" s="58">
        <v>0</v>
      </c>
      <c r="F34" s="42">
        <f>E34-D34</f>
        <v>0</v>
      </c>
    </row>
    <row r="35" spans="1:6" ht="19.5" customHeight="1" x14ac:dyDescent="0.15">
      <c r="A35" s="51"/>
      <c r="B35" s="51"/>
      <c r="C35" s="14" t="s">
        <v>102</v>
      </c>
      <c r="D35" s="115">
        <v>50000</v>
      </c>
      <c r="E35" s="57">
        <v>50000</v>
      </c>
      <c r="F35" s="42">
        <f>E35-D35</f>
        <v>0</v>
      </c>
    </row>
    <row r="36" spans="1:6" ht="19.5" customHeight="1" x14ac:dyDescent="0.15">
      <c r="A36" s="16"/>
      <c r="B36" s="16"/>
      <c r="C36" s="14" t="s">
        <v>103</v>
      </c>
      <c r="D36" s="52">
        <v>0</v>
      </c>
      <c r="E36" s="22">
        <v>5880000</v>
      </c>
      <c r="F36" s="42">
        <f>E36-D36</f>
        <v>5880000</v>
      </c>
    </row>
    <row r="37" spans="1:6" ht="19.5" customHeight="1" x14ac:dyDescent="0.15">
      <c r="A37" s="16"/>
      <c r="B37" s="16"/>
      <c r="C37" s="14" t="s">
        <v>41</v>
      </c>
      <c r="D37" s="52">
        <v>5750000</v>
      </c>
      <c r="E37" s="22">
        <v>50000</v>
      </c>
      <c r="F37" s="42">
        <f>E37-D37</f>
        <v>-5700000</v>
      </c>
    </row>
    <row r="38" spans="1:6" ht="19.5" customHeight="1" x14ac:dyDescent="0.15">
      <c r="A38" s="11" t="s">
        <v>17</v>
      </c>
      <c r="B38" s="11"/>
      <c r="C38" s="11"/>
      <c r="D38" s="57">
        <f>D23+D28+D32</f>
        <v>125041378</v>
      </c>
      <c r="E38" s="57">
        <f>E23+E28+E32</f>
        <v>132780000</v>
      </c>
      <c r="F38" s="57">
        <f>F23+F28+F32</f>
        <v>7738622</v>
      </c>
    </row>
    <row r="39" spans="1:6" ht="19.5" customHeight="1" x14ac:dyDescent="0.15">
      <c r="A39" s="11" t="s">
        <v>53</v>
      </c>
      <c r="B39" s="11"/>
      <c r="C39" s="11"/>
      <c r="D39" s="57">
        <f>D22+D38</f>
        <v>403051878</v>
      </c>
      <c r="E39" s="57">
        <f>E22+E38</f>
        <v>455256000</v>
      </c>
      <c r="F39" s="57">
        <f>F22+F38</f>
        <v>52204122</v>
      </c>
    </row>
  </sheetData>
  <mergeCells count="8">
    <mergeCell ref="E3:E4"/>
    <mergeCell ref="D3:D4"/>
    <mergeCell ref="A1:F1"/>
    <mergeCell ref="A2:C2"/>
    <mergeCell ref="A3:A4"/>
    <mergeCell ref="B3:B4"/>
    <mergeCell ref="C3:C4"/>
    <mergeCell ref="F3:F4"/>
  </mergeCells>
  <phoneticPr fontId="3" type="noConversion"/>
  <pageMargins left="0.7" right="0.7" top="0.75" bottom="0.75" header="0.3" footer="0.3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zoomScaleNormal="100" zoomScaleSheetLayoutView="100" workbookViewId="0">
      <selection activeCell="D3" sqref="D3:D4"/>
    </sheetView>
  </sheetViews>
  <sheetFormatPr defaultRowHeight="13.5" x14ac:dyDescent="0.15"/>
  <cols>
    <col min="1" max="6" width="14.33203125" style="34" customWidth="1"/>
  </cols>
  <sheetData>
    <row r="1" spans="1:6" ht="27" customHeight="1" x14ac:dyDescent="0.15">
      <c r="A1" s="127" t="s">
        <v>93</v>
      </c>
      <c r="B1" s="127"/>
      <c r="C1" s="127"/>
      <c r="D1" s="127"/>
      <c r="E1" s="127"/>
      <c r="F1" s="127"/>
    </row>
    <row r="2" spans="1:6" s="1" customFormat="1" ht="14.25" customHeight="1" x14ac:dyDescent="0.15">
      <c r="A2" s="8" t="s">
        <v>25</v>
      </c>
      <c r="B2" s="8"/>
      <c r="C2" s="8"/>
      <c r="D2" s="9"/>
      <c r="E2" s="9"/>
      <c r="F2" s="9"/>
    </row>
    <row r="3" spans="1:6" s="1" customFormat="1" ht="16.5" customHeight="1" x14ac:dyDescent="0.15">
      <c r="A3" s="129" t="s">
        <v>0</v>
      </c>
      <c r="B3" s="129" t="s">
        <v>1</v>
      </c>
      <c r="C3" s="129" t="s">
        <v>2</v>
      </c>
      <c r="D3" s="135" t="s">
        <v>119</v>
      </c>
      <c r="E3" s="130" t="s">
        <v>99</v>
      </c>
      <c r="F3" s="130" t="s">
        <v>87</v>
      </c>
    </row>
    <row r="4" spans="1:6" s="1" customFormat="1" ht="16.5" customHeight="1" x14ac:dyDescent="0.15">
      <c r="A4" s="129"/>
      <c r="B4" s="129"/>
      <c r="C4" s="129"/>
      <c r="D4" s="134"/>
      <c r="E4" s="131"/>
      <c r="F4" s="131"/>
    </row>
    <row r="5" spans="1:6" s="1" customFormat="1" ht="24" customHeight="1" x14ac:dyDescent="0.15">
      <c r="A5" s="14" t="s">
        <v>3</v>
      </c>
      <c r="B5" s="14"/>
      <c r="C5" s="14"/>
      <c r="D5" s="37">
        <f>D6+D27+D31+D45</f>
        <v>403051878</v>
      </c>
      <c r="E5" s="37">
        <f>E6+E27+E31+E45</f>
        <v>455256000</v>
      </c>
      <c r="F5" s="37">
        <f>F6+F27+F31+F45</f>
        <v>52204122</v>
      </c>
    </row>
    <row r="6" spans="1:6" s="1" customFormat="1" ht="24" customHeight="1" x14ac:dyDescent="0.15">
      <c r="A6" s="14" t="s">
        <v>6</v>
      </c>
      <c r="B6" s="116"/>
      <c r="C6" s="120"/>
      <c r="D6" s="92">
        <f>D7+D17+D20</f>
        <v>228516877</v>
      </c>
      <c r="E6" s="92">
        <f>E7+E17+E20</f>
        <v>275322960</v>
      </c>
      <c r="F6" s="92">
        <f>F7+F17+F20</f>
        <v>46806083</v>
      </c>
    </row>
    <row r="7" spans="1:6" s="1" customFormat="1" ht="24" customHeight="1" x14ac:dyDescent="0.15">
      <c r="A7" s="15"/>
      <c r="B7" s="116" t="s">
        <v>7</v>
      </c>
      <c r="C7" s="120"/>
      <c r="D7" s="92">
        <f>SUM(D8:D16)</f>
        <v>154885110</v>
      </c>
      <c r="E7" s="92">
        <f>SUM(E8:E16)</f>
        <v>204562410</v>
      </c>
      <c r="F7" s="92">
        <f>SUM(F8:F16)</f>
        <v>49677300</v>
      </c>
    </row>
    <row r="8" spans="1:6" s="1" customFormat="1" ht="24" customHeight="1" x14ac:dyDescent="0.15">
      <c r="A8" s="16"/>
      <c r="B8" s="15"/>
      <c r="C8" s="17" t="s">
        <v>106</v>
      </c>
      <c r="D8" s="18">
        <v>99894000</v>
      </c>
      <c r="E8" s="18">
        <v>108435240</v>
      </c>
      <c r="F8" s="18">
        <f>E8-D8</f>
        <v>8541240</v>
      </c>
    </row>
    <row r="9" spans="1:6" s="1" customFormat="1" ht="24" customHeight="1" x14ac:dyDescent="0.15">
      <c r="A9" s="16"/>
      <c r="B9" s="16"/>
      <c r="C9" s="17" t="s">
        <v>107</v>
      </c>
      <c r="D9" s="18"/>
      <c r="E9" s="18">
        <v>23640000</v>
      </c>
      <c r="F9" s="18">
        <f>E9-D9</f>
        <v>23640000</v>
      </c>
    </row>
    <row r="10" spans="1:6" s="1" customFormat="1" ht="24" customHeight="1" x14ac:dyDescent="0.15">
      <c r="A10" s="16"/>
      <c r="B10" s="16"/>
      <c r="C10" s="17" t="s">
        <v>108</v>
      </c>
      <c r="D10" s="18">
        <v>23104230</v>
      </c>
      <c r="E10" s="18">
        <v>30461830</v>
      </c>
      <c r="F10" s="18">
        <f>E10-D10</f>
        <v>7357600</v>
      </c>
    </row>
    <row r="11" spans="1:6" s="1" customFormat="1" ht="24" customHeight="1" x14ac:dyDescent="0.15">
      <c r="A11" s="16"/>
      <c r="B11" s="16"/>
      <c r="C11" s="119" t="s">
        <v>109</v>
      </c>
      <c r="D11" s="18"/>
      <c r="E11" s="18">
        <v>4641710</v>
      </c>
      <c r="F11" s="18">
        <f>E11-D11</f>
        <v>4641710</v>
      </c>
    </row>
    <row r="12" spans="1:6" s="1" customFormat="1" ht="24" customHeight="1" x14ac:dyDescent="0.15">
      <c r="A12" s="16"/>
      <c r="B12" s="16"/>
      <c r="C12" s="17" t="s">
        <v>110</v>
      </c>
      <c r="D12" s="18">
        <v>8505000</v>
      </c>
      <c r="E12" s="18">
        <v>6270000</v>
      </c>
      <c r="F12" s="18">
        <f>E12-D12</f>
        <v>-2235000</v>
      </c>
    </row>
    <row r="13" spans="1:6" s="1" customFormat="1" ht="24" customHeight="1" x14ac:dyDescent="0.15">
      <c r="A13" s="16"/>
      <c r="B13" s="16"/>
      <c r="C13" s="17" t="s">
        <v>111</v>
      </c>
      <c r="D13" s="18">
        <v>10958610</v>
      </c>
      <c r="E13" s="18">
        <v>12097260</v>
      </c>
      <c r="F13" s="18">
        <f>E13-D13</f>
        <v>1138650</v>
      </c>
    </row>
    <row r="14" spans="1:6" s="1" customFormat="1" ht="24" customHeight="1" x14ac:dyDescent="0.15">
      <c r="A14" s="16"/>
      <c r="B14" s="16"/>
      <c r="C14" s="17" t="s">
        <v>112</v>
      </c>
      <c r="D14" s="18"/>
      <c r="E14" s="18">
        <v>2356810</v>
      </c>
      <c r="F14" s="18">
        <f>E14-D14</f>
        <v>2356810</v>
      </c>
    </row>
    <row r="15" spans="1:6" ht="24" customHeight="1" x14ac:dyDescent="0.15">
      <c r="A15" s="16"/>
      <c r="B15" s="16"/>
      <c r="C15" s="17" t="s">
        <v>113</v>
      </c>
      <c r="D15" s="13">
        <v>12423270</v>
      </c>
      <c r="E15" s="13">
        <v>13943130</v>
      </c>
      <c r="F15" s="18">
        <f>E15-D15</f>
        <v>1519860</v>
      </c>
    </row>
    <row r="16" spans="1:6" ht="24" customHeight="1" x14ac:dyDescent="0.15">
      <c r="A16" s="16"/>
      <c r="B16" s="16"/>
      <c r="C16" s="17" t="s">
        <v>114</v>
      </c>
      <c r="D16" s="13"/>
      <c r="E16" s="13">
        <v>2716430</v>
      </c>
      <c r="F16" s="18">
        <f>E16-D16</f>
        <v>2716430</v>
      </c>
    </row>
    <row r="17" spans="1:6" ht="24" customHeight="1" x14ac:dyDescent="0.15">
      <c r="A17" s="16"/>
      <c r="B17" s="116" t="s">
        <v>23</v>
      </c>
      <c r="C17" s="120"/>
      <c r="D17" s="25">
        <f>D19+D18</f>
        <v>1800000</v>
      </c>
      <c r="E17" s="25">
        <f>E19+E18</f>
        <v>1800000</v>
      </c>
      <c r="F17" s="25">
        <f>F19+F18</f>
        <v>0</v>
      </c>
    </row>
    <row r="18" spans="1:6" ht="24" customHeight="1" x14ac:dyDescent="0.15">
      <c r="A18" s="16"/>
      <c r="B18" s="27"/>
      <c r="C18" s="120" t="s">
        <v>63</v>
      </c>
      <c r="D18" s="12">
        <v>600000</v>
      </c>
      <c r="E18" s="12">
        <v>600000</v>
      </c>
      <c r="F18" s="18">
        <f>E18-D18</f>
        <v>0</v>
      </c>
    </row>
    <row r="19" spans="1:6" ht="24" customHeight="1" x14ac:dyDescent="0.15">
      <c r="A19" s="16"/>
      <c r="B19" s="16"/>
      <c r="C19" s="120" t="s">
        <v>18</v>
      </c>
      <c r="D19" s="12">
        <v>1200000</v>
      </c>
      <c r="E19" s="12">
        <v>1200000</v>
      </c>
      <c r="F19" s="18">
        <f>E19-D19</f>
        <v>0</v>
      </c>
    </row>
    <row r="20" spans="1:6" ht="24" customHeight="1" x14ac:dyDescent="0.15">
      <c r="A20" s="16"/>
      <c r="B20" s="116" t="s">
        <v>24</v>
      </c>
      <c r="C20" s="120"/>
      <c r="D20" s="25">
        <f>SUM(D21:D23)+SUM(D24:D26)</f>
        <v>71831767</v>
      </c>
      <c r="E20" s="25">
        <f>SUM(E21:E23)+SUM(E24:E26)</f>
        <v>68960550</v>
      </c>
      <c r="F20" s="25">
        <f>SUM(F21:F23)+SUM(F24:F26)</f>
        <v>-2871217</v>
      </c>
    </row>
    <row r="21" spans="1:6" ht="24" customHeight="1" x14ac:dyDescent="0.15">
      <c r="A21" s="16"/>
      <c r="B21" s="117"/>
      <c r="C21" s="17" t="s">
        <v>19</v>
      </c>
      <c r="D21" s="13">
        <v>300000</v>
      </c>
      <c r="E21" s="13">
        <v>300000</v>
      </c>
      <c r="F21" s="18">
        <f>E21-D21</f>
        <v>0</v>
      </c>
    </row>
    <row r="22" spans="1:6" ht="24" customHeight="1" x14ac:dyDescent="0.15">
      <c r="A22" s="16"/>
      <c r="B22" s="16"/>
      <c r="C22" s="17" t="s">
        <v>27</v>
      </c>
      <c r="D22" s="18">
        <v>14100767</v>
      </c>
      <c r="E22" s="18">
        <v>14030550</v>
      </c>
      <c r="F22" s="18">
        <f>E22-D22</f>
        <v>-70217</v>
      </c>
    </row>
    <row r="23" spans="1:6" ht="24" customHeight="1" x14ac:dyDescent="0.15">
      <c r="A23" s="20"/>
      <c r="B23" s="20"/>
      <c r="C23" s="17" t="s">
        <v>116</v>
      </c>
      <c r="D23" s="18">
        <v>36920000</v>
      </c>
      <c r="E23" s="18">
        <v>35880000</v>
      </c>
      <c r="F23" s="18">
        <f>E23-D23</f>
        <v>-1040000</v>
      </c>
    </row>
    <row r="24" spans="1:6" ht="24" customHeight="1" x14ac:dyDescent="0.15">
      <c r="A24" s="20"/>
      <c r="B24" s="20"/>
      <c r="C24" s="17" t="s">
        <v>8</v>
      </c>
      <c r="D24" s="18">
        <v>14940000</v>
      </c>
      <c r="E24" s="18">
        <v>15000000</v>
      </c>
      <c r="F24" s="18">
        <f>E24-D24</f>
        <v>60000</v>
      </c>
    </row>
    <row r="25" spans="1:6" s="1" customFormat="1" ht="24" customHeight="1" x14ac:dyDescent="0.15">
      <c r="A25" s="16"/>
      <c r="B25" s="16"/>
      <c r="C25" s="17" t="s">
        <v>62</v>
      </c>
      <c r="D25" s="22">
        <v>2820000</v>
      </c>
      <c r="E25" s="22">
        <v>1970000</v>
      </c>
      <c r="F25" s="18">
        <f>E25-D25</f>
        <v>-850000</v>
      </c>
    </row>
    <row r="26" spans="1:6" ht="24" customHeight="1" x14ac:dyDescent="0.15">
      <c r="A26" s="20"/>
      <c r="B26" s="20"/>
      <c r="C26" s="17" t="s">
        <v>16</v>
      </c>
      <c r="D26" s="13">
        <v>2751000</v>
      </c>
      <c r="E26" s="13">
        <v>1780000</v>
      </c>
      <c r="F26" s="18">
        <f>E26-D26</f>
        <v>-971000</v>
      </c>
    </row>
    <row r="27" spans="1:6" ht="24" customHeight="1" x14ac:dyDescent="0.15">
      <c r="A27" s="14" t="s">
        <v>28</v>
      </c>
      <c r="B27" s="116" t="s">
        <v>9</v>
      </c>
      <c r="C27" s="28"/>
      <c r="D27" s="92">
        <f>SUM(D28:D30)</f>
        <v>51650000</v>
      </c>
      <c r="E27" s="92">
        <f>SUM(E28:E30)</f>
        <v>53100000</v>
      </c>
      <c r="F27" s="92">
        <f>SUM(F28:F30)</f>
        <v>1450000</v>
      </c>
    </row>
    <row r="28" spans="1:6" ht="24" customHeight="1" x14ac:dyDescent="0.15">
      <c r="A28" s="27"/>
      <c r="B28" s="27"/>
      <c r="C28" s="17" t="s">
        <v>9</v>
      </c>
      <c r="D28" s="18">
        <v>33050000</v>
      </c>
      <c r="E28" s="18">
        <v>39500000</v>
      </c>
      <c r="F28" s="18">
        <f>E28-D28</f>
        <v>6450000</v>
      </c>
    </row>
    <row r="29" spans="1:6" ht="24" customHeight="1" x14ac:dyDescent="0.15">
      <c r="A29" s="27"/>
      <c r="B29" s="16"/>
      <c r="C29" s="17" t="s">
        <v>29</v>
      </c>
      <c r="D29" s="18">
        <v>8200000</v>
      </c>
      <c r="E29" s="18">
        <v>3600000</v>
      </c>
      <c r="F29" s="18">
        <f>E29-D29</f>
        <v>-4600000</v>
      </c>
    </row>
    <row r="30" spans="1:6" ht="24" customHeight="1" x14ac:dyDescent="0.15">
      <c r="A30" s="27"/>
      <c r="B30" s="16"/>
      <c r="C30" s="17" t="s">
        <v>117</v>
      </c>
      <c r="D30" s="18">
        <v>10400000</v>
      </c>
      <c r="E30" s="18">
        <v>10000000</v>
      </c>
      <c r="F30" s="18">
        <f>E30-D30</f>
        <v>-400000</v>
      </c>
    </row>
    <row r="31" spans="1:6" ht="24" customHeight="1" x14ac:dyDescent="0.15">
      <c r="A31" s="14" t="s">
        <v>11</v>
      </c>
      <c r="B31" s="116"/>
      <c r="C31" s="120"/>
      <c r="D31" s="92">
        <f>D32+D36+D42</f>
        <v>122385001</v>
      </c>
      <c r="E31" s="92">
        <f>E32+E36+E42</f>
        <v>126333040</v>
      </c>
      <c r="F31" s="92">
        <f>F32+F36+F42</f>
        <v>3948039</v>
      </c>
    </row>
    <row r="32" spans="1:6" ht="24" customHeight="1" x14ac:dyDescent="0.15">
      <c r="A32" s="15"/>
      <c r="B32" s="27" t="s">
        <v>10</v>
      </c>
      <c r="C32" s="120"/>
      <c r="D32" s="26">
        <f>SUM(D33:D35)</f>
        <v>51349810</v>
      </c>
      <c r="E32" s="26">
        <f>SUM(E33:E35)</f>
        <v>47823040</v>
      </c>
      <c r="F32" s="26">
        <f>SUM(F33:F35)</f>
        <v>-3526770</v>
      </c>
    </row>
    <row r="33" spans="1:6" ht="24" customHeight="1" x14ac:dyDescent="0.15">
      <c r="A33" s="30"/>
      <c r="B33" s="117" t="s">
        <v>5</v>
      </c>
      <c r="C33" s="120" t="s">
        <v>14</v>
      </c>
      <c r="D33" s="18">
        <v>43149810</v>
      </c>
      <c r="E33" s="18">
        <v>39623040</v>
      </c>
      <c r="F33" s="18">
        <f>E33-D33</f>
        <v>-3526770</v>
      </c>
    </row>
    <row r="34" spans="1:6" ht="24" customHeight="1" x14ac:dyDescent="0.15">
      <c r="A34" s="30"/>
      <c r="B34" s="27"/>
      <c r="C34" s="17" t="s">
        <v>30</v>
      </c>
      <c r="D34" s="18">
        <v>5800000</v>
      </c>
      <c r="E34" s="18">
        <v>5800000</v>
      </c>
      <c r="F34" s="18">
        <f>E34-D34</f>
        <v>0</v>
      </c>
    </row>
    <row r="35" spans="1:6" ht="24" customHeight="1" x14ac:dyDescent="0.15">
      <c r="A35" s="16"/>
      <c r="B35" s="27"/>
      <c r="C35" s="17" t="s">
        <v>4</v>
      </c>
      <c r="D35" s="18">
        <v>2400000</v>
      </c>
      <c r="E35" s="18">
        <v>2400000</v>
      </c>
      <c r="F35" s="18">
        <f>E35-D35</f>
        <v>0</v>
      </c>
    </row>
    <row r="36" spans="1:6" ht="24" customHeight="1" x14ac:dyDescent="0.15">
      <c r="A36" s="27"/>
      <c r="B36" s="17" t="s">
        <v>115</v>
      </c>
      <c r="C36" s="120"/>
      <c r="D36" s="26">
        <f>D37+D38+D39+D40+D41</f>
        <v>28030000</v>
      </c>
      <c r="E36" s="26">
        <f>E37+E38+E39+E40+E41</f>
        <v>28510000</v>
      </c>
      <c r="F36" s="26">
        <f>F37+F38+F39+F40+F41</f>
        <v>480000</v>
      </c>
    </row>
    <row r="37" spans="1:6" s="5" customFormat="1" ht="24" customHeight="1" x14ac:dyDescent="0.15">
      <c r="A37" s="27"/>
      <c r="B37" s="19"/>
      <c r="C37" s="120" t="s">
        <v>31</v>
      </c>
      <c r="D37" s="31">
        <v>600000</v>
      </c>
      <c r="E37" s="31">
        <v>600000</v>
      </c>
      <c r="F37" s="18">
        <f>E37-D37</f>
        <v>0</v>
      </c>
    </row>
    <row r="38" spans="1:6" s="5" customFormat="1" ht="24" customHeight="1" x14ac:dyDescent="0.15">
      <c r="A38" s="27"/>
      <c r="B38" s="20"/>
      <c r="C38" s="120" t="s">
        <v>44</v>
      </c>
      <c r="D38" s="31">
        <v>3100000</v>
      </c>
      <c r="E38" s="31">
        <v>3100000</v>
      </c>
      <c r="F38" s="18">
        <f>E38-D38</f>
        <v>0</v>
      </c>
    </row>
    <row r="39" spans="1:6" ht="24" customHeight="1" x14ac:dyDescent="0.15">
      <c r="A39" s="27"/>
      <c r="B39" s="20"/>
      <c r="C39" s="120" t="s">
        <v>32</v>
      </c>
      <c r="D39" s="12">
        <v>21400000</v>
      </c>
      <c r="E39" s="12">
        <v>21880000</v>
      </c>
      <c r="F39" s="18">
        <f>E39-D39</f>
        <v>480000</v>
      </c>
    </row>
    <row r="40" spans="1:6" ht="24" customHeight="1" x14ac:dyDescent="0.15">
      <c r="A40" s="27"/>
      <c r="B40" s="20"/>
      <c r="C40" s="120" t="s">
        <v>33</v>
      </c>
      <c r="D40" s="12">
        <v>2900000</v>
      </c>
      <c r="E40" s="12">
        <v>2900000</v>
      </c>
      <c r="F40" s="18">
        <f>E40-D40</f>
        <v>0</v>
      </c>
    </row>
    <row r="41" spans="1:6" ht="24" customHeight="1" x14ac:dyDescent="0.15">
      <c r="A41" s="27"/>
      <c r="B41" s="21"/>
      <c r="C41" s="120" t="s">
        <v>15</v>
      </c>
      <c r="D41" s="18">
        <v>30000</v>
      </c>
      <c r="E41" s="18">
        <v>30000</v>
      </c>
      <c r="F41" s="18">
        <f>E41-D41</f>
        <v>0</v>
      </c>
    </row>
    <row r="42" spans="1:6" ht="24" customHeight="1" x14ac:dyDescent="0.15">
      <c r="A42" s="27"/>
      <c r="B42" s="17" t="s">
        <v>49</v>
      </c>
      <c r="C42" s="17"/>
      <c r="D42" s="32">
        <f t="shared" ref="D42:F42" si="0">D43</f>
        <v>43005191</v>
      </c>
      <c r="E42" s="32">
        <f t="shared" si="0"/>
        <v>50000000</v>
      </c>
      <c r="F42" s="32">
        <f t="shared" si="0"/>
        <v>6994809</v>
      </c>
    </row>
    <row r="43" spans="1:6" ht="24" customHeight="1" x14ac:dyDescent="0.15">
      <c r="A43" s="27"/>
      <c r="B43" s="16"/>
      <c r="C43" s="120" t="s">
        <v>47</v>
      </c>
      <c r="D43" s="18">
        <v>43005191</v>
      </c>
      <c r="E43" s="18">
        <v>50000000</v>
      </c>
      <c r="F43" s="18">
        <f>E43-D43</f>
        <v>6994809</v>
      </c>
    </row>
    <row r="44" spans="1:6" ht="24" customHeight="1" x14ac:dyDescent="0.15">
      <c r="A44" s="33" t="s">
        <v>48</v>
      </c>
      <c r="B44" s="17" t="s">
        <v>48</v>
      </c>
      <c r="C44" s="17" t="s">
        <v>48</v>
      </c>
      <c r="D44" s="92"/>
      <c r="E44" s="92"/>
      <c r="F44" s="92"/>
    </row>
    <row r="45" spans="1:6" ht="24" customHeight="1" x14ac:dyDescent="0.15">
      <c r="A45" s="62" t="s">
        <v>59</v>
      </c>
      <c r="B45" s="62" t="s">
        <v>59</v>
      </c>
      <c r="C45" s="63"/>
      <c r="D45" s="92">
        <f t="shared" ref="D45:F45" si="1">SUM(D46:D47)</f>
        <v>500000</v>
      </c>
      <c r="E45" s="92">
        <f t="shared" si="1"/>
        <v>500000</v>
      </c>
      <c r="F45" s="92">
        <f t="shared" si="1"/>
        <v>0</v>
      </c>
    </row>
    <row r="46" spans="1:6" ht="24" customHeight="1" x14ac:dyDescent="0.15">
      <c r="A46" s="64"/>
      <c r="B46" s="64"/>
      <c r="C46" s="120" t="s">
        <v>21</v>
      </c>
      <c r="D46" s="18">
        <v>500000</v>
      </c>
      <c r="E46" s="18">
        <v>500000</v>
      </c>
      <c r="F46" s="18">
        <f>E46-D46</f>
        <v>0</v>
      </c>
    </row>
    <row r="47" spans="1:6" ht="24" customHeight="1" x14ac:dyDescent="0.15">
      <c r="A47" s="54"/>
      <c r="B47" s="118"/>
      <c r="C47" s="120" t="s">
        <v>20</v>
      </c>
      <c r="D47" s="18"/>
      <c r="E47" s="18"/>
      <c r="F47" s="18"/>
    </row>
    <row r="48" spans="1:6" ht="24" customHeight="1" x14ac:dyDescent="0.15">
      <c r="A48" s="116" t="s">
        <v>118</v>
      </c>
      <c r="B48" s="28"/>
      <c r="C48" s="116"/>
      <c r="D48" s="23">
        <f>D6+D27+D31+D45</f>
        <v>403051878</v>
      </c>
      <c r="E48" s="23">
        <f t="shared" ref="E48:F48" si="2">E6+E27+E31+E45</f>
        <v>455256000</v>
      </c>
      <c r="F48" s="23">
        <f t="shared" si="2"/>
        <v>52204122</v>
      </c>
    </row>
  </sheetData>
  <mergeCells count="7">
    <mergeCell ref="A1:F1"/>
    <mergeCell ref="A3:A4"/>
    <mergeCell ref="B3:B4"/>
    <mergeCell ref="C3:C4"/>
    <mergeCell ref="E3:E4"/>
    <mergeCell ref="F3:F4"/>
    <mergeCell ref="D3:D4"/>
  </mergeCells>
  <phoneticPr fontId="3" type="noConversion"/>
  <pageMargins left="0.39370078740157483" right="0.19685039370078741" top="0.39370078740157483" bottom="0.39370078740157483" header="0.19685039370078741" footer="0.19685039370078741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예산안총괄표</vt:lpstr>
      <vt:lpstr>주간보호세입</vt:lpstr>
      <vt:lpstr>주간보호세출(직간접비)</vt:lpstr>
      <vt:lpstr>'주간보호세출(직간접비)'!_FilterDatabase</vt:lpstr>
      <vt:lpstr>예산안총괄표!Print_Area</vt:lpstr>
      <vt:lpstr>'주간보호세출(직간접비)'!Print_Area</vt:lpstr>
    </vt:vector>
  </TitlesOfParts>
  <Company>ELAND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이대수</dc:creator>
  <cp:lastModifiedBy>eun hye lee</cp:lastModifiedBy>
  <cp:lastPrinted>2019-01-07T01:54:21Z</cp:lastPrinted>
  <dcterms:created xsi:type="dcterms:W3CDTF">2004-03-07T13:26:47Z</dcterms:created>
  <dcterms:modified xsi:type="dcterms:W3CDTF">2019-01-07T08:03:24Z</dcterms:modified>
</cp:coreProperties>
</file>